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arla.ayre\Desktop\CARLA\PORTAL DE TRANSPARENCIA 2018\"/>
    </mc:Choice>
  </mc:AlternateContent>
  <bookViews>
    <workbookView xWindow="0" yWindow="0" windowWidth="24000" windowHeight="9630" firstSheet="3" activeTab="3"/>
  </bookViews>
  <sheets>
    <sheet name="Hoja1" sheetId="8" state="hidden" r:id="rId1"/>
    <sheet name="Formulacion" sheetId="9" state="hidden" r:id="rId2"/>
    <sheet name="RESUMEN" sheetId="5" state="hidden" r:id="rId3"/>
    <sheet name="Transparencia" sheetId="10" r:id="rId4"/>
    <sheet name="PROYECTOS" sheetId="7" state="hidden" r:id="rId5"/>
  </sheets>
  <externalReferences>
    <externalReference r:id="rId6"/>
  </externalReferences>
  <definedNames>
    <definedName name="_xlnm._FilterDatabase" localSheetId="3" hidden="1">Transparencia!$A$4:$Q$115</definedName>
    <definedName name="_xlnm.Print_Area" localSheetId="3">Transparencia!$B$4:$I$110</definedName>
    <definedName name="_xlnm.Print_Titles" localSheetId="3">Transparencia!$3:$5</definedName>
  </definedNames>
  <calcPr calcId="162913"/>
</workbook>
</file>

<file path=xl/calcChain.xml><?xml version="1.0" encoding="utf-8"?>
<calcChain xmlns="http://schemas.openxmlformats.org/spreadsheetml/2006/main">
  <c r="G110" i="10" l="1"/>
  <c r="G43" i="10" l="1"/>
  <c r="G28" i="10"/>
  <c r="G32" i="10"/>
  <c r="G35" i="10"/>
  <c r="G42" i="10"/>
  <c r="G71" i="10"/>
  <c r="G83" i="10"/>
  <c r="G92" i="10"/>
  <c r="F52" i="9"/>
  <c r="E52" i="9"/>
  <c r="D9" i="5"/>
  <c r="C9" i="5"/>
  <c r="C8" i="5"/>
  <c r="E8" i="5" s="1"/>
  <c r="J8" i="5" s="1"/>
  <c r="D8" i="5"/>
  <c r="C7" i="5"/>
  <c r="D7" i="5"/>
  <c r="N22" i="7"/>
  <c r="N23" i="7" s="1"/>
  <c r="J22" i="7"/>
  <c r="J8" i="7"/>
  <c r="F39" i="9"/>
  <c r="F53" i="9" s="1"/>
  <c r="I72" i="7" s="1"/>
  <c r="I73" i="7" s="1"/>
  <c r="K16" i="9"/>
  <c r="E39" i="9"/>
  <c r="D8" i="8"/>
  <c r="E8" i="8"/>
  <c r="E7" i="8"/>
  <c r="E6" i="8"/>
  <c r="J6" i="7"/>
  <c r="J7" i="7"/>
  <c r="J9" i="7"/>
  <c r="J10" i="7"/>
  <c r="J11" i="7"/>
  <c r="J12" i="7"/>
  <c r="J13" i="7"/>
  <c r="J14" i="7"/>
  <c r="J15" i="7"/>
  <c r="J16" i="7"/>
  <c r="J17" i="7"/>
  <c r="J18" i="7"/>
  <c r="J19" i="7"/>
  <c r="J20" i="7"/>
  <c r="J21" i="7"/>
  <c r="J24" i="7"/>
  <c r="J25" i="7"/>
  <c r="J26" i="7"/>
  <c r="J27" i="7"/>
  <c r="J28" i="7"/>
  <c r="J29" i="7"/>
  <c r="J30" i="7"/>
  <c r="J31" i="7"/>
  <c r="J32" i="7"/>
  <c r="J35"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H73" i="7"/>
  <c r="C6" i="5"/>
  <c r="D10" i="5"/>
  <c r="E10" i="5" s="1"/>
  <c r="J36" i="7"/>
  <c r="E10" i="8" l="1"/>
  <c r="E7" i="5"/>
  <c r="J7" i="5" s="1"/>
  <c r="E9" i="5"/>
  <c r="J9" i="5" s="1"/>
  <c r="E53" i="9"/>
  <c r="F54" i="9" s="1"/>
  <c r="D6" i="5"/>
  <c r="D11" i="5" s="1"/>
  <c r="C11" i="5"/>
  <c r="J72" i="7"/>
  <c r="J73" i="7" s="1"/>
  <c r="J78" i="7" s="1"/>
  <c r="E6" i="5" l="1"/>
  <c r="J6" i="5" s="1"/>
  <c r="E11" i="5"/>
  <c r="J11" i="5" s="1"/>
</calcChain>
</file>

<file path=xl/sharedStrings.xml><?xml version="1.0" encoding="utf-8"?>
<sst xmlns="http://schemas.openxmlformats.org/spreadsheetml/2006/main" count="952" uniqueCount="471">
  <si>
    <t>NUEVA EMERGENCIA DE LIMA METROPOLITANA</t>
  </si>
  <si>
    <t>NUEVO HOSPITAL HUACHO</t>
  </si>
  <si>
    <t>MEJORAMIENTO DEL DIAGNOSTICO DE CANCER DE CUELLO UTERINO DEL SERVICIO DE GINECO OBSTETRICIA DE LOS HOSPITALES BASE DE LAS REDES ASISTENCIALES DE AMAZONAS, APURIMAC, CAJAMARCA, HUANCAVELICA, LORETO, MADRE DE DIOS TUMBES Y UCAYALI</t>
  </si>
  <si>
    <t>MEJORAMIENTO DE LA OFERTA DE LOS SERVICIOS DE NEONATOLOGÍA, CENTRO OBSTÉTRICO, AYUDA AL DIAGNOSTICO POR IMÁGENES Y FARMACIA HOSPITAL III JULIACA</t>
  </si>
  <si>
    <t>MEJORAMIENTO DE LA TECNOLOGÍA DEL EQUIPAMIENTO DEL SERVICIO DE TRASPLANTE DE ÓRGANO SÓLIDO DEL HOSPITAL NACIONAL GUILLERMO ALMENARA IRIGOYEN - RAA - LIMA</t>
  </si>
  <si>
    <t>MEJORAMIENTO DEL SERVICIO DE INMUNIZACIÓN EN LOS CENTROS ASISTENCIALES DE ESSALUD A NIVEL NACIONAL</t>
  </si>
  <si>
    <t>AMPLIACION COBERTURA ITINERANTE DE DETECCION DE CANCER DE MAMA, CUELLO UTERINO Y PROSTATA EN LOS SERVICIOS DE AYUDA AL DIAGNOSTICO Y TRATAMIENTO DE ASEGURADOS DE LAS REDES ASISTENCIALES ALMENARA, REBAGLIATI Y SABOGAL - DEPARTAMENTO DE LIMA.</t>
  </si>
  <si>
    <t>MEJORAMIENTO DE LA TECNOLOGÍA DEL EQUIPAMIENTO DE AYUDA AL DIAGNÓSTICO POR IMÁGENES DEL HNRPP-JUNIN</t>
  </si>
  <si>
    <t>CREACIÓN E IMPLEMENTACION DEL CENTRO ASISTENCIAL DE ESSALUD EL ESTRECHO-LORETO</t>
  </si>
  <si>
    <t>CREACIÓN DE LA UNIDAD DE ATENCIÓN RENAL AMBULATORIA SANTA ANITA-LIMA</t>
  </si>
  <si>
    <t>MEJORAMIENTO DE LOS SERVICIOS DE SALUD DEL CENTRO ASISTENCIAL CHINCHEROS - APURIMAC</t>
  </si>
  <si>
    <t>CREACION E IMPLEMENTACION DEL SERVICIO DE TOMOGRAFIA EN EL HOSPITAL I VICTOR ALFREDO LAZO PERALTA - MADRE DE DIOS</t>
  </si>
  <si>
    <t>CREACION DE LA UNIDAD DE ATENCION RENAL AMBULATORIA DE ESSALUD EN EL DISTRITO DE VILLA EL SALVADOR-LIMA.</t>
  </si>
  <si>
    <t xml:space="preserve">MEJORAMIENTO DEL PROGRAMA DE CONTROL DE TUBERCULOSIS DEL POLICLINICO PABLO BERMUDEZ-LIMA  </t>
  </si>
  <si>
    <t xml:space="preserve">MEJORAMIENTO DE LAS CONDICIONES DE ATENCIÓN  DEL SERVICIO DE  HOSPITALIZACIÓN DEL HOSPITAL II HUANCAVELICA </t>
  </si>
  <si>
    <t>MEJORAMIENTO DE LA CAPACIDAD RESOLUTIVA DE LA POSTA MÉDICA CASTROVIRREYNA -HUANCAVELICA</t>
  </si>
  <si>
    <t>MEJORAMIENTO Y AMPLIACIÓN DEL SERVICIO DE CIRUGÍA DE DÍA DEL HOSPITAL I ULDARICO ROCCA FERNANDEZ -LIMA</t>
  </si>
  <si>
    <t>INSTALACIÓN DE PLANTA DE TRATAMIENTO DE RESIDUOS SÓLIDOS HOSPITALARIOS EN EL HOSPITAL I VÍCTOR ALFREDO LAZO PERALTA -MADRE DE DIOS</t>
  </si>
  <si>
    <t>MEJORAMIENTO, AMPLIACIÓN DEL CERCO PERIMÉTRICO DE LA POSTA MÉDICA ZARUMILLA -TUMBES</t>
  </si>
  <si>
    <t xml:space="preserve">MEJORAMIENTO DE LOS SERVICIOS DE BIBLIOTECA EN EL HNASS-CALLAO          </t>
  </si>
  <si>
    <t>Proyecto</t>
  </si>
  <si>
    <t>OTROS - LIQUIDACIONES</t>
  </si>
  <si>
    <t>Total</t>
  </si>
  <si>
    <t>Nº</t>
  </si>
  <si>
    <t>MEJORAMIENTO DEL SERVICIO DE MEDICINA DE HOSPITALIZACION DEL HOSPITAL NIVEL III CHIMBOTE-ANCASH</t>
  </si>
  <si>
    <t>Situación</t>
  </si>
  <si>
    <t>Sin Inicio</t>
  </si>
  <si>
    <t>AMPLIACIÓN DEL SERVICIO DE HOSP. DEL DPTO DE MEDICINA DEL HOSPITAL NACIONAL CARLOS ALBERTO SEGUIN ESCOBEDO-AREQUIPA</t>
  </si>
  <si>
    <t>MEJORAMIENTO DE LA TECNOLOGÍA DEL EQUIPAMIENTO DEL CENTRO QUIRÚRGICO Y DEL SERVICIO DE TRASPLANTE DE ÓRGANO SÓLIDO DEL HNRPP-JUNIN</t>
  </si>
  <si>
    <t>MEJORAMIENTO DE LA TECNOLOGÍA DEL EQUIPAMIENTO DEL SERVICIO DE TRASPLANTE DE ÓRGANO SÓLIDO DEL HNERM-LIMA</t>
  </si>
  <si>
    <t>MEJORAMIENTO DE LA TECNOLOGÍA DEL EQUIPAMIENTO DEL SERVICIO DE TRASPLANTE DE ÓRGANO SÓLIDO DEL HNGAI-LIMA</t>
  </si>
  <si>
    <t>Código SNIP</t>
  </si>
  <si>
    <t>Viabilidad</t>
  </si>
  <si>
    <t>MEJORAMIENTO DEL AREA DE TOMA DE MUESTRAS DEL DEPARTAMENTO DE PATOLOGIA CLINICA HNGAI-RAA</t>
  </si>
  <si>
    <t>18.07.2011</t>
  </si>
  <si>
    <t>06.07.2011</t>
  </si>
  <si>
    <t>09.05.2012</t>
  </si>
  <si>
    <t>15.08.2012</t>
  </si>
  <si>
    <t>13.07.2012</t>
  </si>
  <si>
    <t>20.06.2012</t>
  </si>
  <si>
    <t>17.05.2012</t>
  </si>
  <si>
    <t>04.09.2012</t>
  </si>
  <si>
    <t>22.06.2012</t>
  </si>
  <si>
    <t>08.04.2013</t>
  </si>
  <si>
    <t>19.11.2013</t>
  </si>
  <si>
    <t>13.11.2013</t>
  </si>
  <si>
    <t>03.05.2013</t>
  </si>
  <si>
    <t>07.11.2013</t>
  </si>
  <si>
    <t>27.05.2013</t>
  </si>
  <si>
    <t>14.11.2013</t>
  </si>
  <si>
    <t>Nivel del PIP</t>
  </si>
  <si>
    <t>MEJORAMIENTO Y AMPLIACION DE LOS SERVICIOS DEL AREA PEDIATRICA DEL INSTITUTO NACIONAL CARDIOVASCULAR - INCOR</t>
  </si>
  <si>
    <t>En Ejecución</t>
  </si>
  <si>
    <t>12.04.2013</t>
  </si>
  <si>
    <t>Presupuesto 2015</t>
  </si>
  <si>
    <t>MEJORAMIENTO DE LAS SALAS DE AISLAMIENTO RESPIRATORIO PARA PACIENTES BK POSITIVOS EN EL SERVICIO DE MEDICINA INTERNA - INFECTOLOGIA Y VIH DEL HNGAI - RAS ALMENARA</t>
  </si>
  <si>
    <t xml:space="preserve">MEJORAMIENTO DEL SERVICIO DE TOMOGRAFIA EN EL DEPARTAMENTO DE EMERGENCIA DEL HNGAI </t>
  </si>
  <si>
    <t>MEJORAMIENTO DE LA CAPACIDAD RESOLUTIVA DEL CENTRO QUIRÚRGICO DEL HOSPITAL II MOQUEGUA</t>
  </si>
  <si>
    <t>Enero</t>
  </si>
  <si>
    <t>IMPLEMENTACIÓN DEL SERVICIO DE ANATOMÍA PATOLÓGICA DEL HOSPITAL II MOQUEGUA, RED ASISTENCIAL MOQUEGUA, DEPARTAMENTO DE MOQUEGUA</t>
  </si>
  <si>
    <t xml:space="preserve">INSTALACIÓN DE SERVICIOS DE SALUD DE MAYOR CAPACIDAD RESOLUTIVA EN EL CENTRO ASISTENCIAL PABLO BERMUDEZ </t>
  </si>
  <si>
    <t>-</t>
  </si>
  <si>
    <t>En ejecución de obra, culminación contractual mayo 2015</t>
  </si>
  <si>
    <t>Culminada</t>
  </si>
  <si>
    <t>Ejecución de Obra</t>
  </si>
  <si>
    <t xml:space="preserve">MEJORAMIENTO DEL SERVICIO DE NEONATOLOGIA EN EL HNGAI </t>
  </si>
  <si>
    <t>Se ha suscrito un Convenio con UNICEF para su adquisición</t>
  </si>
  <si>
    <t>27.06.2011</t>
  </si>
  <si>
    <t>28.02.2012</t>
  </si>
  <si>
    <t>PRESUPUESTO DE INVERSIONES 2015</t>
  </si>
  <si>
    <t>Concepto</t>
  </si>
  <si>
    <t>Estudios de Pre Inversión</t>
  </si>
  <si>
    <t>Obra</t>
  </si>
  <si>
    <t xml:space="preserve">Total </t>
  </si>
  <si>
    <t>Marzo</t>
  </si>
  <si>
    <t>% Avance</t>
  </si>
  <si>
    <t>Estudios Definitivos</t>
  </si>
  <si>
    <t>Equipamiento</t>
  </si>
  <si>
    <t xml:space="preserve">Aspectos que incidieron en su ejecución </t>
  </si>
  <si>
    <t>Concluido</t>
  </si>
  <si>
    <t>Sin ET</t>
  </si>
  <si>
    <t>En Proceso Logístico</t>
  </si>
  <si>
    <t>01.09.2014</t>
  </si>
  <si>
    <t>16.04.2014</t>
  </si>
  <si>
    <t>29.09.2014</t>
  </si>
  <si>
    <t>21.11.2014</t>
  </si>
  <si>
    <t>En estudio de mercado por el área de Logística de la RED (los profesionales invitados no presentan cotizaciones)</t>
  </si>
  <si>
    <t>Proceso Adjudicado, en elaboración del Expediente Técnico</t>
  </si>
  <si>
    <t>Aprobado</t>
  </si>
  <si>
    <t xml:space="preserve">Expediente Técnico concluido, se solicitó transferencia de Fondos y Habilitación Presupuestal por S/.39,990.00 </t>
  </si>
  <si>
    <t>Ejecución  al mes de febrero</t>
  </si>
  <si>
    <t>Se han designado los comités para elaboración de TDR, en proceso de elaboración.</t>
  </si>
  <si>
    <t>La Red no cuenta con el sustento de cambio de objetivo del proyecto, la SGED elaborará el Anteproyecto.</t>
  </si>
  <si>
    <t>Presupuesto a Modificar</t>
  </si>
  <si>
    <t>Componentes</t>
  </si>
  <si>
    <t>Expediente Técnico</t>
  </si>
  <si>
    <t>En Proceso Logístico (Convocatoria)                                 Convenio          EsSalud-OIM</t>
  </si>
  <si>
    <t>En proceso Logístico                (Actos Preparatorios)</t>
  </si>
  <si>
    <t>No corresponde</t>
  </si>
  <si>
    <t>En proceso Logístico                (Convocatoria)</t>
  </si>
  <si>
    <t>En proceso Logístico                (Actos Preparatorios- Llave en mano)</t>
  </si>
  <si>
    <t>En Elaboración de Términos de Referencia</t>
  </si>
  <si>
    <t>En Elaboración de Especificaciones Técnicas</t>
  </si>
  <si>
    <t>La GCL ha remitido los Expedientes de equipamiento a la OIM para su convocatoria</t>
  </si>
  <si>
    <t>En Proceso Logístico, la GCL devolvió los TDR para modificación, los mismos que han sido corregidos y remitidos a la GCL.</t>
  </si>
  <si>
    <t>Se prevee el pago del 20% de adelanto directo, condicionado a la aprobación del Expediente Técnico.</t>
  </si>
  <si>
    <t>La GCPS, con Carta-2654-GCPS-11.03 remite a la GCL  los expedientes técnicos conteniendo las Condiciones Generales para la Adquisición, Especificaciones Técnicas, Servicios Conexos. Se Estima para el presente año el pago del 40%</t>
  </si>
  <si>
    <t>En proceso de convocatoria- Res. 39-GCL-EsSalud-2015 (Fase de integración de bases), El Estudio de mercado concluyó en el valor referencial de S/.165,000</t>
  </si>
  <si>
    <t>La GCL devolvió el expediente para cambio en TDR. (Carta 1083-GCL-23.03) El Estudio de mercado concluyó en el valor referencial de S/.245,036.49</t>
  </si>
  <si>
    <t>La GCL devolvió el expediente para cambio en TDR.Se Presentó a la GCL el TDR modificado.</t>
  </si>
  <si>
    <t>Expediente Concluido y Aprobado con Resolución Nº 221-GRAJUL-EsSalud-2014, En Ejecución de obra.</t>
  </si>
  <si>
    <t>Se resolvió el contrato, En elaboración de TDR para contratación de especialistas. Importe presupuestado para estudio de suelos</t>
  </si>
  <si>
    <t>La RED Asistencial ha propuesto la reubicación del terreno. Importe presupuestado para estudio de suelos</t>
  </si>
  <si>
    <t>Se prevee el pago del 40% de adelanto directo, condicionado a la aprobación del Expediente Técnico.</t>
  </si>
  <si>
    <t xml:space="preserve">Se resolvió el contrato, En elaboración de TDR para contratación de especialistas. </t>
  </si>
  <si>
    <t>Se comunicó a la RED la certificación presupuestal Carta-188-GCGF-20.03 (S/.671,224.19-OBRA, S/.36,500-SUP)</t>
  </si>
  <si>
    <t>Obra Culminada, se solicitó a la GCF la Transferencia de Fondos y Habilitación Presupuestal por el importe de S/.226,269.48. y S/.7,605.71. para el pago de valorizaciones</t>
  </si>
  <si>
    <t xml:space="preserve">Proceso de selección adjudicado. Se realizó la habilitación presupuestal por S/.219,934.00. </t>
  </si>
  <si>
    <t xml:space="preserve">Importe previsto para pago de liquidaciones de obra. </t>
  </si>
  <si>
    <t>Importe previsto para el pago por la adquisición de equipamiento correspondiente a los Proyectos "Nuevo Hospital II Tarapoto", "Nuevo Hospital II Abancay", "Hospital de Alta Complejidad de la Libertad", entre otros en liquidación.</t>
  </si>
  <si>
    <t xml:space="preserve">Importe presvisto para liquidación por saldos correspondientes a expedientes técnicos </t>
  </si>
  <si>
    <t>ESTUDIOS DE PREINVERSION</t>
  </si>
  <si>
    <t>Perfil y Factibilidad</t>
  </si>
  <si>
    <t>PROYECTOS DE INVERSION MAYOR</t>
  </si>
  <si>
    <t>PROYECTOS DE INVERSION MENOR</t>
  </si>
  <si>
    <t>DIFERENCIA</t>
  </si>
  <si>
    <t>Diferencia</t>
  </si>
  <si>
    <t>Propuesta de Reestructuración</t>
  </si>
  <si>
    <t>OTROS PROYECTOS DE INVERSION MENOR</t>
  </si>
  <si>
    <t>SALDO</t>
  </si>
  <si>
    <t>Se han designado los comités para elaboración de TDR, en proceso de elaboración. Se ha estimado el 20% de pago por adelanto directo</t>
  </si>
  <si>
    <t>La GCPS culminó con la elaboración de las Especificaciones Técnicas, excediendose el valor del PIP se solicitó a la GCPS realice las modificaciones correspondientes. Se prevee el pago del 20% de adelanto directo</t>
  </si>
  <si>
    <t>RED</t>
  </si>
  <si>
    <t>ALMENARA</t>
  </si>
  <si>
    <t>MEJORAMIENTO DE LOS SERVICIOS DE SALUD DEL HOSPITAL III DE EMERGENCIAS GRAU</t>
  </si>
  <si>
    <t xml:space="preserve">CREACIÓN DEL SERVICIO DE RADIOTERAPIA EN EL HNGAI </t>
  </si>
  <si>
    <t xml:space="preserve">MEJORAMIENTO DE LOS SERVICIOS DE SALUD DEL HOSPITAL II VITARTE </t>
  </si>
  <si>
    <t>ANCASH</t>
  </si>
  <si>
    <t xml:space="preserve">CREACIÓN DEL HOSPITAL DE ALTA COMPLEJIDAD CHIMBOTE </t>
  </si>
  <si>
    <t>AREQUIPA</t>
  </si>
  <si>
    <t xml:space="preserve">MEJORAMIENTO Y AMPLIACIÓN DE LOS SERVICIOS DE SALUD DEL HOSPITAL I EDMUNDO ESCOMEL </t>
  </si>
  <si>
    <t xml:space="preserve">CREACIÓN DE LA UNIDAD DE ATENCIÓN RENAL AMBULATORIA </t>
  </si>
  <si>
    <t>CAJAMARCA</t>
  </si>
  <si>
    <t xml:space="preserve">MEJORAMIENTO Y AMPLIACIÓN DE LOS SERVICIOS DE SALUD DEL HOSPITAL III CAJAMARCA </t>
  </si>
  <si>
    <t>CUSCO</t>
  </si>
  <si>
    <t xml:space="preserve">CREACIÓN DEL SERVICIO DE RADIOTERAPIA EN EL HOSPITAL NACIONAL ADOLFO GUEVARA DE LA RED ASISTENCIAL CUSCO </t>
  </si>
  <si>
    <t>CREACIÓN DE LA UNIDAD DE ATENCIÓN RENAL AMBULATORIA</t>
  </si>
  <si>
    <t>HUARAZ</t>
  </si>
  <si>
    <t xml:space="preserve">MEJORAMIENTO Y AMPLIACIÓN DEL HOSPITAL II HUARAZ </t>
  </si>
  <si>
    <t>ICA</t>
  </si>
  <si>
    <t>RECUPERACIÓN DE LOS SERVICIOS DE SALUD DEL HOSPITAL MARIE REICHE - MARCONA</t>
  </si>
  <si>
    <t>CREACIÓN DEL SERVICIO DE RADIOTERAPIA  ICA</t>
  </si>
  <si>
    <t>JULIACA</t>
  </si>
  <si>
    <t xml:space="preserve">MEJORAMIENTO DE LOS SERVICIOS DE SALUD DEL HOSPITAL III JULIACA </t>
  </si>
  <si>
    <t>JUNÍN</t>
  </si>
  <si>
    <t xml:space="preserve">CREACIÓN DEL SERVICIO DE RADIOTERAPIA EN EL HNRPP </t>
  </si>
  <si>
    <t>LA LIBERTAD</t>
  </si>
  <si>
    <t xml:space="preserve">AMPLIACIÓN DEL SERVICIO DE RADIOTERAPIA CON ACELERADOR LINEAL </t>
  </si>
  <si>
    <t xml:space="preserve">MEJORAMIENTO Y AMPLIACIÓN DE LOS SERVICIOS DE SALUD DEL CENTRO ASISTENCIAL MOCHE </t>
  </si>
  <si>
    <t>MEJORAMIENTO Y AMPLIACIÓN DE LOS SERVICIOS DE SALUD DEL HOSPITAL I FLORENCIA DE MORA</t>
  </si>
  <si>
    <t>LAMBAYEQUE</t>
  </si>
  <si>
    <t xml:space="preserve">CREACIÓN E IMPLEMENTACIÓN DEL CAP III JAÉN </t>
  </si>
  <si>
    <t>LORETO</t>
  </si>
  <si>
    <t xml:space="preserve">MEJORAMIENTO DE LOS SERVICIOS DE SALUD DEL CENTRO ASISTENCIAL YURIMAGUAS </t>
  </si>
  <si>
    <t>MOQUEGUA</t>
  </si>
  <si>
    <t xml:space="preserve">MEJORAMIENTO DE LOS SERVICIOS DE SALUD DEL HOSPITAL II ILO </t>
  </si>
  <si>
    <t>MOYOBAMBA</t>
  </si>
  <si>
    <t xml:space="preserve">MEJORAMIENTO DE LOS SERVICIOS DE SALUD DEL HOSPITAL I RIOJA </t>
  </si>
  <si>
    <t>PASCO</t>
  </si>
  <si>
    <t xml:space="preserve">MEJORAMIENTO DE LOS SERVICIOS DE SALUD DEL HOSPITAL II PASCO </t>
  </si>
  <si>
    <t>PIURA</t>
  </si>
  <si>
    <t xml:space="preserve">CREACIÓN E IMPLEMENTACIÓN DEL HOSPITAL DE ALTA COMPLEJIDAD </t>
  </si>
  <si>
    <t xml:space="preserve">MEJORAMIENTO DE LOS SERVICIOS DE SALUD DEL HOSPITAL II TALARA </t>
  </si>
  <si>
    <t>PUNO</t>
  </si>
  <si>
    <t xml:space="preserve">CREACIÓN E IMPLEMENTACIÓN DEL HOSPITAL DEL ALTIPLANO </t>
  </si>
  <si>
    <t>REBAGLIATI</t>
  </si>
  <si>
    <t>MEJORAMIENTO Y AMPLIACIÓN DE LOS SERVICIOS DE SALUD DE LA RED ASISTENCIAL REBAGLIATI SAN JUAN DE MIRAFLORES,</t>
  </si>
  <si>
    <t xml:space="preserve">CREACIÓN E IMPLEMENTACIÓN DE LA UNIDAD DE TRANSPLANTES DE PROGENITORES HEMATOPOYÉTICOS ALOGÉNICO DE DONANTE NO RELACIONADO EN EL HNERM </t>
  </si>
  <si>
    <t>MEJORAMIENTO Y AMPLIACIÓN DE LOS SERVICIOS DE SALUD DEL POLICLINICO JUAN JOSE RODRIGUEZ DE LA RED ASISTENCIAL REBAGLIATI, EN EL DISTRITO DE CHORRILLOS</t>
  </si>
  <si>
    <t>TACNA</t>
  </si>
  <si>
    <t xml:space="preserve">MEJORAMIENTO Y AMPLIACIÓN DE LOS SERVICIOS DE SALUD DEL HOSPITAL III DANIEL ALCIDES CARRIÓN </t>
  </si>
  <si>
    <t>NACIONAL</t>
  </si>
  <si>
    <t>CREACIÓN DEL INSTITUTO DEL NIÑO Y EL ADOLESCENTE DEL SEGURO SOCIAL</t>
  </si>
  <si>
    <t>MEJORAMIENTO DE LOS SERVICIOS DE SALUD DE LAS UNIDADES DE ATENCIÓN DE MEDICINA COMPLEMENTARIA DE LOS CENTROS ASISTENCIALES A NIVEL NACIONAL</t>
  </si>
  <si>
    <t>Se culminó con el Perfil, la Factibilidad se formulara en el marco del Convenio suscrito entre EsSalud y PROINVERSION</t>
  </si>
  <si>
    <t xml:space="preserve">INSTALACIÓN DE LOS SERVICIOS DE MEDICINA PALIATIVA DE LA RED ASISTENCIAL REBAGLIATI </t>
  </si>
  <si>
    <t>Perfil corregido remitido a OCPD para evaluación
(Carta Nº 2765-GCI-ESSALUD-2014 del 11.12.2014)
Tramite de viabilidad (Carta Nº 53-GCPD-ESSALUD-2015 del 18.03.2015)</t>
  </si>
  <si>
    <t>Perfil corregido remitido a OCPD para evaluación
(Carta Nº 590-GCI-ESSALUD-2015 del 02.03.2015)
Aprobación del PIP y Autorización a Factibilidad
(Resolución Nº 369-GG-ESSALUD-2015 del 13.03.2015)</t>
  </si>
  <si>
    <t>Perfil corregido remitido a OCPD para evaluación
(Carta Nº 321-GCI-ESSALUD-2015 del 06.02.2015)
Aprobación del PIP y Autorización a Factibilidad
(Resolución Nº 370-GG-ESSALUD-2015 del 13.03.2015)</t>
  </si>
  <si>
    <t xml:space="preserve">Perfil corregido remitido a GCPD para evaluación
(Carta Nº 270-GCI-ESSALUD-2015 del 30.01.2015)
Reunión con Unidad Evaluadora: 06.04.2015 </t>
  </si>
  <si>
    <t>Perfil remitido a GCPD para evaluación
(Carta Nº 607-GCI-ESSALUD-2015 del 03.03.2015)</t>
  </si>
  <si>
    <t>Perfil remitido a OCPD para evaluación
(Carta Nº 2897-GCI-ESSALUD-2014 del 26.12.2014)</t>
  </si>
  <si>
    <t>Perfil corregido remitido a OCPD para evaluación
(Carta Nº 80-GCPI-ESSALUD-2015 del 17.03.2015)</t>
  </si>
  <si>
    <t xml:space="preserve">Perfil corregido remitido a OCPD para evaluación
(Carta Nº 271-GCI-ESSALUD-2015 del 30.01.2015)
Reunión con Unidad Evalaudora: 06.04.2015 </t>
  </si>
  <si>
    <t>Factibilidad remitida a OCPD para evaluación
(Carta Nº 77-GCPI-ESSALUD-2015 del 17.03.2015)
Pendiente contratación de Especialistas (Agosto 2014)
Pendiente EMS y LT (Orden Nº 588-GCL-2014 del 01.04.2014)
En proceso ambas convocatorias</t>
  </si>
  <si>
    <t>Perfil remitido a OCPD para evaluación
(Carta Nº 083-GCPI-ESSALUD-2015 del 18.03.2015)</t>
  </si>
  <si>
    <t>Perfil remitido a GCPD para evaluación
(Carta Nº 321-GCI-ESSALUD-2015 del 05.02.2015)
Recepción observaciones de GCPD 
(Carta Nº 313-OCPD-2015 del 20.02.2015)
Perfil corregido remitido a OCPD para evaluación
(Carta Nº 194-GCPI-ESSALUD-2015 del 30.03.2015)</t>
  </si>
  <si>
    <t>Perfil remitido a GCPD para evaluación
(Carta Nº 2561-GCI-ESSALUD-2014 del 18.11.2014)
Recepción observaciones de GCPD
(Carta Nº 070-GCPD-2014 del 20.03.2015)
RA Arequipa ha contratado el EMS y LT</t>
  </si>
  <si>
    <t>Perfil remitido a GCPD para evaluación
(Carta Nº 1948-GCI-ESSALUD-2014 del 08.09.2014)
Recepción observaciones de GCPD
(Carta Nº 1885-OCPD-2014 del 29.10.2014)</t>
  </si>
  <si>
    <t>Perfil remitido a GCPD para evaluación
(Carta Nº 2887-GCI-ESSALUD-2014 del 26.12.2014)
Recepción observaciones de GCPD
(Carta Nº 080-GCPD-2014 del 23.03.2015)
RAA ha contratado el EMS y LT</t>
  </si>
  <si>
    <t>Factibilidad remitida a GCPD para evaluación
(Carta Nº 1627-GCI-ESSALUD-2014 del 25.07.2014)
Recepción observaciones de GCPD
(Carta Nº 1673-OCPD-2014 del 25.09.2014).
Anteproyecto concluido. Entrega Fact. 10.04.2015</t>
  </si>
  <si>
    <t>Perfil remitido a GCPD para evaluación
(Carta Nº 2142-GCI-ESSALUD-2014 del 01.10.2014)
Recepción observaciones de GCPD
(Carta Nº 2072-OCPD-2014 del 28.11.2014)
Pendiente Clasificación Ambiental (DIGESA)</t>
  </si>
  <si>
    <t>Perfil remitido a GCPD para evaluación
(Carta Nº 1801-GCI-ESSALUD-2014 del 18.08.2014)
Recepción observaciones de GCPD
(Cartas Nº 1693 y 2013-OCPD-2014 del 26.09.2014 y 17.11.2014)</t>
  </si>
  <si>
    <t>Perfil remitido a GCPD para evaluación
(Carta Nº 2392-GCI-ESSALUD-2014 del 31.10.2014)
Recepción observaciones de GCPD 
(Carta Nº 371-OCPD-2015 del 05.03.2015)</t>
  </si>
  <si>
    <t>Factibilidad remitida a GCPD para evaluación
(Carta Nº 2791-GCI-ESSALUD-2014 del 12.12.2014)
Recepción observaciones de GCPD 
(Carta Nº 10-GCPD-2015 del 13.03.2015)</t>
  </si>
  <si>
    <t>Estado Situacional</t>
  </si>
  <si>
    <t xml:space="preserve">UNIDAD DE ATENCION RENAL - DISTRITO DE CALLERIA-CORONEL PORTILLO-UCAYALI </t>
  </si>
  <si>
    <t>UCAYALI</t>
  </si>
  <si>
    <t>Perfil remitido a GCPD para evaluación
(Carta Nº 1340-GCI-ESSALUD-2014 del 18.06.2014)
Recepción observaciones de GCPD
(Carta Nº 1368-OCPD-2014 del 06.08.2014)</t>
  </si>
  <si>
    <t>Perfil concluido.
Se ha solicitado a RA Minuta de Compra Venta de terrno destinado para el PIP.</t>
  </si>
  <si>
    <t>En formulación conjuntamente con RA Cuzco.
Pendiente contratación de EMS y LT, encargado a RA</t>
  </si>
  <si>
    <t>En formulación. Culminación Abril 2015</t>
  </si>
  <si>
    <t xml:space="preserve">CREACION DEL CENTRO DE ATENCION PRIMARIA III - LA TINGUIÑA - ICA </t>
  </si>
  <si>
    <t>TdR remitido a GCL para proceso de selección (Carta Nº 514-GCI-ESSALUD-2014 del 12.03.2014).
Proceso de adjudicación: Impugnado ante OSCE
Pronunciamiento OSCE: 04.11.2014
Resolución Nulidad Nº    -PE-ESSALUD-2015 del 00.03.2015</t>
  </si>
  <si>
    <t>TdR y Orden Serv. Nº 407-GCL-2014 del 19.03.2014. 
Proceso de adjudicación: Impugnado ante OSCE
Pronunciamiento OSCE 19.11.2014
Buena Pro: 13.01.2015
Resolución Recurso de Apelación: 25.03.2015</t>
  </si>
  <si>
    <t>TdR y Orden Servicios Nº 1597-GCL-2014 del 17.07.2014.
Expediente en Subgerencia de Bases y Estudio de Mercado</t>
  </si>
  <si>
    <t>TdR remitido a GCL para proceso de selección (Carta Nº 433-GCI-ESSALUD-2014 del 04.03.2014)
Expediente en la Subgerencia de Bases y Estudio de Mercado, para actualización de valor referencia</t>
  </si>
  <si>
    <t>TdR y Orden Servicios Nº 411-GCL-2014 del 19.03.2014. 
Proceso de adjudicación: Impugnado ante OSCE
Pronunciamiento OSCE 19.11.2014
Buena Pro: 13.01.2015
Resolución Recurso de Apelación: 17.03.2015</t>
  </si>
  <si>
    <t>TdR y Orden de Servicios Nº 952-GCL-2014 del 12.05.2014. 
Expediente en la Subgerencia de Bases y Estudio de Mercado</t>
  </si>
  <si>
    <t>En trámite proceso para contratar elaboración de Estudio de Mecánica de Suelos y Levantamiento Topográfico</t>
  </si>
  <si>
    <t>Servicio contratado para elaborar Estudio de Mecánica de Suelos y Levantam. Topográfico
Se solicitó información vía correo electrónico</t>
  </si>
  <si>
    <t>AMAZONAS</t>
  </si>
  <si>
    <t>CAP II CABALLOCOCHA</t>
  </si>
  <si>
    <t>Acciones Abril</t>
  </si>
  <si>
    <t>I Modificado</t>
  </si>
  <si>
    <t>Estado Situacional - Mes de Marzo</t>
  </si>
  <si>
    <t>Factibilidad remitida a GCPD para evaluación
(Carta Nº 1354-GCI-ESSALUD-2014 del 23.06.2014)
Recepción observaciones de GCPD
(Carta Nº 1463-OCPD-2014 del 21.08.2014)
En desarrollo Anteproyecto (en revisión especialidad de Eléctricas, pendiente Costos y Presupuestos).
Pendiente reunión de coordinación con GCAMyPCD sobre acuerdo de ceder terreno del CERP La Victoria</t>
  </si>
  <si>
    <t>-Carta los usuarios y la GCAMyPCD para definición del terreno</t>
  </si>
  <si>
    <t>-En proceso de revisión de la GCPD (45 d)</t>
  </si>
  <si>
    <t>I TRIMESTRE 2016</t>
  </si>
  <si>
    <t>- Se remitirán los TDR a la GCPD para remitirlos a PROINVERSION</t>
  </si>
  <si>
    <t xml:space="preserve">-La RED Arequipa debe remitir formalmente la población adscrita a los Centros Asistenciales y trámite de consolidación de Lotes.             </t>
  </si>
  <si>
    <t>-Se contratará un economista para el levantamiento de observaciones y especialistas para anteproyecto</t>
  </si>
  <si>
    <t>IV TRIMESTRE 2015</t>
  </si>
  <si>
    <t>-Se remitira el perfil a GCPD.         -Inicio de Factibilidad                              -La RED debe agilizar la modificación de parámetros y zonificación.                                              - Exclusión del PAC</t>
  </si>
  <si>
    <t>-Se culminará el levantamiento de observaciones.                                            -En proceso de selección de contratación de especialistas y ecoeficiencia</t>
  </si>
  <si>
    <t>-Se contratará especialistas para anteproyecto</t>
  </si>
  <si>
    <t>- En proceso de Nueva convocatoria</t>
  </si>
  <si>
    <t>II TRIMESTRE 2016</t>
  </si>
  <si>
    <t>- Firma de contrato (09 de Abril) e inicio de Consultoria</t>
  </si>
  <si>
    <t>-Contratación de especialidades para Anteproyecto</t>
  </si>
  <si>
    <t>En proceso de Selección</t>
  </si>
  <si>
    <t>Perfil corregido remitido a GCPD para evaluación
(Carta Nº 2479-GCI-ESSALUD-2014 del 10.11.2014)
Recepción observaciones de GCPD 
(Carta Nº 334-OCPD-2015 del 25.02.2015)
EMS y LT: Orden de Servicios Nº 1091-GCL-2014 del 28.05.2014). En proceso para nueva convocatoria</t>
  </si>
  <si>
    <t>II TRIMESTRE 2015 (24 MM) Contrat Expediente. 30% adelanto</t>
  </si>
  <si>
    <t>Se ha solicitado información a la RED</t>
  </si>
  <si>
    <t>-En revisión, se programará la reunión de coordinación GCPS, GCPD, GCPI</t>
  </si>
  <si>
    <t>- En levantamiento de observaciones.                                - Se contratará especialistas para anteproyecto</t>
  </si>
  <si>
    <t>III TRIMESTRE 2015</t>
  </si>
  <si>
    <t>Su elaboración por Consultoría Externa. Solicitud de inclusión al PAC</t>
  </si>
  <si>
    <t>-En levantamiento de observaciones</t>
  </si>
  <si>
    <t>II TRIMESTRE 2015 (220 MM) Contrat Expediente. 30% adelanto</t>
  </si>
  <si>
    <t>- Se remitió requerimiento de contratación de especialistas para Anteproyecto en Agosto 2014, aún no han sido adjudicados</t>
  </si>
  <si>
    <t>- Convocar Reunión con GCPD y GCPS para definición de Proyecto</t>
  </si>
  <si>
    <t>Aprobación del Perfil, Pendiente ontratacion de especialistas y Estudio de Vulnerabilidad. Informe Tecnico para convenio UNI</t>
  </si>
  <si>
    <t>II TRIMESTRE 2015 (49 MM) Contrat Expediente. 30% adelanto</t>
  </si>
  <si>
    <t>II TRIMESTRE (1,2 MM)</t>
  </si>
  <si>
    <t>POLICLINICO SAN BORJA</t>
  </si>
  <si>
    <t>Se ha suscrito convenio con la Municipalidad de San Borja</t>
  </si>
  <si>
    <t>Incorporación de los Estudios de Pre Inversión en Convenio UNI</t>
  </si>
  <si>
    <t>HOSPITAL PERU</t>
  </si>
  <si>
    <t>Proyectos a incluirse en el  I MODIFICADO del Plan de Inversiones 2015</t>
  </si>
  <si>
    <t>HOSPITAL EL BUEN SAMARITANO - BAGUA - AMAZONAS</t>
  </si>
  <si>
    <t>HOSPITAL VICTOR LAZARTE - TRUJILLO</t>
  </si>
  <si>
    <t>I MODIFICADO</t>
  </si>
  <si>
    <t>CAP NASCA - ICA</t>
  </si>
  <si>
    <t>Contratación de Médico especialista y Estudio de Suelos</t>
  </si>
  <si>
    <t>Contratación de especialidades para Anteproyecto y estudio de suelos</t>
  </si>
  <si>
    <t>Estudios de Preinversión por Consultoria Externa</t>
  </si>
  <si>
    <t>Proceso Adjudicado, en elaboración del Expediente Técnico OC 4502210161</t>
  </si>
  <si>
    <t>Expediente Técnico concluido en espera de aprobación de Formatos SNIP 15 Y SNIP 16, se prevee el pago del 50%</t>
  </si>
  <si>
    <t>Se ha devuelto a la Red el expediente de reubicación de redes de desague, debido a que la SGED no cuenta con Ing. Sanitario para la revisión del mismo y aprobación</t>
  </si>
  <si>
    <t>Se estima la culminación del expediente Técnico en el IV Trimestre 2014</t>
  </si>
  <si>
    <t>La SGED se encuentra revisando el levantamiento de observaciones del entregable final.</t>
  </si>
  <si>
    <t xml:space="preserve"> Se prevee el pago del 20% de adelanto</t>
  </si>
  <si>
    <t>La SBN se ha pronunciado denegando el requerimiento de EsSalud respecto al saneamiento de terreno donado. Se retirará del Plan de Inversiones</t>
  </si>
  <si>
    <t>En proceso de elaboración de aprobación de resolución de aprobación, se remitirá a la red para su ejecución e inclusión al PAC, Se estima el pago del 50%</t>
  </si>
  <si>
    <t>Pendiente la compra del Inmueble, por saneamiento físico legal a cargo del propietario. Ejecución condicionada a adquisición del Inmueble</t>
  </si>
  <si>
    <t>HOSPITAL TEMPORAL DE MARCONA</t>
  </si>
  <si>
    <t>Se remitieron los TDR en el mes de noviembre 2014, el expediente ha sido remitido por la GCL a OCAJ.  Se ha programado el pago del 40%                                                                                                   El Estudio de mercado concluyó en La GCF S/.3'775,118.66 cuenta con Certificación Presupuestal (Carta 582-GCF-20.02.15)</t>
  </si>
  <si>
    <t>La GCPS culminó con la elaboración de las Especificaciones Técnicas, excediendose el valor del PIP se solicitó a la GCPS realice las modificaciones correspondientes. La prestación se brindará a través de Servicios.</t>
  </si>
  <si>
    <t>PRESUPUESTO LIBERADO</t>
  </si>
  <si>
    <t>GASTO DE CAPITAL NO LIGADO A PROYECTOS CORRESPONDIENTE A INFRAESTRUCTURA.</t>
  </si>
  <si>
    <t>REESTRUCTURACION DEL PRESUPUESTO DE INVERSIONES (AL 15.04.15)</t>
  </si>
  <si>
    <t>Inmueble (Vigen de Guadalupe)</t>
  </si>
  <si>
    <t>SUB Total</t>
  </si>
  <si>
    <t>TOTAL</t>
  </si>
  <si>
    <t>Saldo</t>
  </si>
  <si>
    <t>Proyectos en FORMULACION incluidos en el Plan de Inversiones 2015</t>
  </si>
  <si>
    <t xml:space="preserve">CERCO PERIMETRICO DE LA POSTA MEDICA ZARUMILLA - TUMBES </t>
  </si>
  <si>
    <t>IMPLEMENTACIÓN DEL SERVICIO DE ANATOMÍA PATOLÓGICA DEL HOSPITAL II MOQUEGUA, RED ASISTENCIAL MOQUEGUA, DEPARTAMENTO DE MOQUEGUA.</t>
  </si>
  <si>
    <t>Estudio Definitivo</t>
  </si>
  <si>
    <t>Equipamiento Hospitalario</t>
  </si>
  <si>
    <t>AMPLIACION DEL SERVICIO DE RADIOTERAPIA CON ACELERADOR LINEAL PARA LA RED ASISTENCIAL LA LIBERTAD</t>
  </si>
  <si>
    <t>MEJORAMIENTO DE LAS ACTIVIDADES COLECTIVAS DE PROMOCION DE LA SALUD EN LOS CENTROS ASISTENCIALES DEL AMBITO DE LA RED ASISTENCIAL LAMBAYEQUE</t>
  </si>
  <si>
    <t>Elaboración:</t>
  </si>
  <si>
    <t>Gerencia Central de Proyectos de Inversión</t>
  </si>
  <si>
    <t>Fuente:</t>
  </si>
  <si>
    <t>Supervisión ED</t>
  </si>
  <si>
    <t>Supervisión de Obra</t>
  </si>
  <si>
    <t xml:space="preserve">ASPECTOS QUE INCIDIERON EN SU EJECUCIÓN </t>
  </si>
  <si>
    <t>INFORMACIÓN DE CONTRATACIÓN</t>
  </si>
  <si>
    <t>LIQUIDACIÓN DE OBRAS</t>
  </si>
  <si>
    <t>INFORME DE SUPERVISIÓN DE CONTRATOS</t>
  </si>
  <si>
    <t>CONTRATISTA</t>
  </si>
  <si>
    <t>SUPERVISIÓN</t>
  </si>
  <si>
    <t>MONTO CONTRATADO</t>
  </si>
  <si>
    <t>PLAZO DE EJECUCIÓN</t>
  </si>
  <si>
    <t>FECHA DE INICIO DE OBRA</t>
  </si>
  <si>
    <t>SITUACIÓN</t>
  </si>
  <si>
    <t>COMPONENTES</t>
  </si>
  <si>
    <t>PROYECTO</t>
  </si>
  <si>
    <t>VIABILIDAD</t>
  </si>
  <si>
    <t>CÓDIGO SNIP</t>
  </si>
  <si>
    <t xml:space="preserve">MEJORAMIENTO DE LA CAPACIDAD RESOLUTIVA DEL CENTRO QUIRÚRGICO DE EMERGENCIA DEL HOSPITAL NACIONAL GUILLERMO ALMENARA IRIGOYEN </t>
  </si>
  <si>
    <t>MEJORAMIENTO DEL SERVICIO DE OTORRINOLARINGOLOGÍA DEL POLICLÍNICO PABLO BERMÚDEZ, DE LA RED ASISTENCIAL REBAGLIATI, DISTRITO DE JESÚS MARÍA - LIMA</t>
  </si>
  <si>
    <t xml:space="preserve">MEJORAMIENTO DE LOS SERVICIOS DE SALUD DE LA UPSS DE CONSULTA EXTERNA Y LABORATORIO CLINICO DEL CENTRO DE ATENCION PRIMARIA III PUENTE PIEDRA DE LA GERENCIA DE LA RED DESCONCENTRADA SABOGAL - LIMA          </t>
  </si>
  <si>
    <t xml:space="preserve">UNIDADES DE ATENCIÓN DE MEDICINA COMPLEMENTARIA DE LOS CENTROS ASISTENCIALES A NIVEL NACIONAL </t>
  </si>
  <si>
    <t>MONTOS DE ADICIONALES DE OBRA (S/)</t>
  </si>
  <si>
    <t>MEJORAMIENTO DE LOS SERVICIOS DE SALUD DEL HOSPITAL II PASCO DE LA RED ASISTENCIAL PASCO, EN EL DISTRITO DE FUNDICIÓN DE TINYAHUARCO, PROVINCIA DE PASCO, DEPARTAMENTO DE PASCO</t>
  </si>
  <si>
    <t>CREACIÓN DE LOS SERVICIOS DE SALUD DEL HOSPITAL DEL ALTIPLANO DE LA REGIÓN PUNO-ESSALUD, EN EL DISTRITO DE PUNO, PROVINCIA DE PUNO, DEPARTAMENTO DE PUNO</t>
  </si>
  <si>
    <t>Se encuentra en Pre Inversión. Verificación de Viabilidad</t>
  </si>
  <si>
    <t>Retiro de Redes Sanitarias por parte de la Red Asistencial. EN PROCESO</t>
  </si>
  <si>
    <t>MEJORAMIENTO DE LA UNIDAD DE MEZCLAS ONCOLOGICAS DEL HOSPITAL NACIONAL ALBERTO SABOGAL SOLOGUREN, DISTRITO DE BELLAVISTA, PROVINCIA CONSTITUCIONAL DEL CALLAO</t>
  </si>
  <si>
    <t>La Nulidad del proceso de contratación</t>
  </si>
  <si>
    <t>Elaboración conjunta de las Gerencias</t>
  </si>
  <si>
    <t>Obra culminada y recepcionada, y en etapa de proceso arbitral</t>
  </si>
  <si>
    <t>Mayores prestaciones por modificaciones requeridas por el usuario</t>
  </si>
  <si>
    <t>CONSTRUCTORA MALAGA</t>
  </si>
  <si>
    <t>Consorcio ATA - KUKOVA</t>
  </si>
  <si>
    <t>330 días</t>
  </si>
  <si>
    <t>No inicia por encontrarse la
Obra en Proceso de Arbitraje</t>
  </si>
  <si>
    <t>Obra Recepcionada y en proceso arbitral</t>
  </si>
  <si>
    <t>CLEAN ROOM &amp; VALIDATIÓN SAC</t>
  </si>
  <si>
    <t>90 días</t>
  </si>
  <si>
    <t>CONTRATISTA LA UNION S.A.</t>
  </si>
  <si>
    <t xml:space="preserve">INSPECTORa. Ing. Silvia Huaytalla </t>
  </si>
  <si>
    <t>180 d.c.</t>
  </si>
  <si>
    <t>Consultor Teodoro Pimentel Godoy</t>
  </si>
  <si>
    <t>Red Asistencial Rebagliati</t>
  </si>
  <si>
    <t>60 días</t>
  </si>
  <si>
    <t>01/10/2014 (EDI)</t>
  </si>
  <si>
    <t>Mayores prestaciones en ejecución de obra</t>
  </si>
  <si>
    <t>Consorcio Ejecutor Arequipa</t>
  </si>
  <si>
    <t>Inspectora. Ing. Jannet Herrera</t>
  </si>
  <si>
    <t>1’081,812.23</t>
  </si>
  <si>
    <t>119,181.66 Inc. I.G.V.</t>
  </si>
  <si>
    <t>en proceso arbitral</t>
  </si>
  <si>
    <t>Informa que el contrato de obra se encuentra en proceso arbitral</t>
  </si>
  <si>
    <t>JAVI S.A. CONTRATISTAS GENERALES</t>
  </si>
  <si>
    <t>Inspector de obra: Ing. Julio Touzett Llanos</t>
  </si>
  <si>
    <t>164 d.c.</t>
  </si>
  <si>
    <t>En Liquidacion</t>
  </si>
  <si>
    <t>Mayores prestaciones</t>
  </si>
  <si>
    <t>LIQUIDADA</t>
  </si>
  <si>
    <t>Demora en el desaduanaje del equipo de aire acondicionado</t>
  </si>
  <si>
    <t>Obra terminada</t>
  </si>
  <si>
    <t>Obra liquidada</t>
  </si>
  <si>
    <t>Se ha culminado el saldo de obra 100%, recepcionado y en uso</t>
  </si>
  <si>
    <t>Obra recepcionada 100% y entregada al usuario final</t>
  </si>
  <si>
    <t>superposción de contrato de obra y equipo debido a la nulidad de contrato inicial de obra del 2016.</t>
  </si>
  <si>
    <t>235,421.85</t>
  </si>
  <si>
    <t>SALDO DE OBRA:MEJORAMIENTO Y AMPLIACION DE LOS SERVICIOS DEL AREA PEDIATRICA DEL INSTITUTO NACIONAL CARDIOVASCULAR - INCOR</t>
  </si>
  <si>
    <t>ObrA</t>
  </si>
  <si>
    <t>Obra recepcionada, 10%  en uso y liquidada</t>
  </si>
  <si>
    <t>Demora en la Obtención de la Licencia de Obra</t>
  </si>
  <si>
    <t>Culminación del Expediente de Media Tensión por consultoría externa.</t>
  </si>
  <si>
    <t>Observaciones en la especialidad de seguridad de parte de la comisión de la Municipalidad de La Victoria.</t>
  </si>
  <si>
    <t>La Red Asistencial Huancavelica se encuentra gestionando ante la Municipalidad un nuevo terreno para el Proyecto de Inversion.</t>
  </si>
  <si>
    <t>El saneamiento físico legal del terreno, a cargo de la Red Asistencial Tumbes.</t>
  </si>
  <si>
    <t>El area donde se ejecutará el proyecto no cumple con la normatividad.</t>
  </si>
  <si>
    <t>SALDO DE OBRA: CREACION E IMPLEMENTACION DEL SERVICIO DE TOMOGRAFIA EN EL HOSPITAL I VICTOR ALFREDO LAZO PERALTA - MADRE DE DIOS</t>
  </si>
  <si>
    <t>CREACIÓN DE LOS SERVICIOS  DEL HOSPITAL ESPECIALIZADO EN LA RED ASISTENCIAL CAJAMARCA-ESSALUD, DISTRITO DE CAJAMARCA, PROVINCIA DE CAJAMARCA Y DEPARTAMENTO DE CAJAMARCA</t>
  </si>
  <si>
    <t>"SALDO DE OBRA
INSTALACIÓN DE LOS SERVICIOS DE TOMOGRAFÍA DE LA UPSS AYUDA AL DIAGNÓSTICO Y TRATAMIENTO DEL HOSPITAL NACIONAL GUILLERMO ALMENARA IRIGOYEN"</t>
  </si>
  <si>
    <t>MEJORAMIENTO D ELOS SERVICIOS DE SALUD DEL HOSPITAL II TALARA EN EL DISTRITO DE PARIÑAS, PROVINCIA DE TALARA, DEPARTAMENTO DE PIURA</t>
  </si>
  <si>
    <t>MEJORAMIENTO DE LOS SERVICIOS DE SALUD DEL HOSPITAL II VITARTE DE LA RED ASISTENCIAL ALMENARA - ESSALUD, DISTRITO DE VITARTE, PROVINCIA DE LIMA Y DEPARTAMENTO DE LIMA</t>
  </si>
  <si>
    <t>Estudio Definitivo Elaboración</t>
  </si>
  <si>
    <t>Estudio Definitivo Supervisión</t>
  </si>
  <si>
    <t>Modificacion de las normas y Ley de Contrataciones y su Reglamento, que trajo como consecuencia continuas actualizaciones de los Términos de Referencia.</t>
  </si>
  <si>
    <t>Proyecto ejecutado al 100% el año 2017</t>
  </si>
  <si>
    <t>Modificacion de la cantidad de equipos por parte del usuario en el Expediente Tecnico.</t>
  </si>
  <si>
    <t>Proyecto ejecutado al 100% el 2017</t>
  </si>
  <si>
    <t>Expediente Técnico Culminado.
En proceso de verificación de viabilidad del PIP</t>
  </si>
  <si>
    <t>Estudio de Impacto Ambiental a cargo de la Red Asistencial Huancavelica</t>
  </si>
  <si>
    <t>La Red Asistencial no logro contratar Consultoria y solicitó apoyo para que el proceso de contratación se realice en la Sede Central de ESSALUD. Sin embargo, la GCPI ha propuesto realizar el proyecto en Administración Directa.</t>
  </si>
  <si>
    <t>Separación de la Red Rebagliati en Red Desconcentrada Rebagliati y Red Rebagliati en el año 2016.
Incumplimiento del contrato por parte de Consultor genera Resolución de contrato</t>
  </si>
  <si>
    <t>PROYECTOS DE INVERSION EN EJECUCION
AL II TRIMESTRE 2018</t>
  </si>
  <si>
    <t>PIA 2018</t>
  </si>
  <si>
    <t>Expediente Técnico
+ EIA</t>
  </si>
  <si>
    <t>Supervisión de ED</t>
  </si>
  <si>
    <t>Estudio Definitivo
+ EIA</t>
  </si>
  <si>
    <t>Estudio Definitvo</t>
  </si>
  <si>
    <t>Estudio Definitivo (EIA)</t>
  </si>
  <si>
    <t>CONSORCIO RICARDO PALMA</t>
  </si>
  <si>
    <t>OMAR ORLANDO TABOADA COBEÑAS</t>
  </si>
  <si>
    <t>S/.718,000 inc. IGV</t>
  </si>
  <si>
    <t>90 d.c.</t>
  </si>
  <si>
    <t>06.07.2018</t>
  </si>
  <si>
    <t xml:space="preserve"> -</t>
  </si>
  <si>
    <t>CEABE efectuó la convocatoria de los cuatro (04) items restantes a fines de diciembre del 2017,  quedando un (01) item desierto, que actualmente se encuentra en la etapa de actualización de estudio de mercado.</t>
  </si>
  <si>
    <t>Aun no ha sido contratado al ejecutor de la obra.</t>
  </si>
  <si>
    <t>Se declara de Oficio la Nulidad  de la adjudicación de Menor Cuantía N° 5-2016-ESSALUD/GCL, mediante Resolución de Presidencia Ejecutiva N° 580-PE-ESSALUD-2017.
- Mediante Carta Circular N° 017-GEI-GCPI-ESSALUD-2017 se reconforma el Comité de Elaboración de los TDR.
- Mediante Carta N° 3112-GCL-ESSALUD-2017 retrotrae el proceso de adjudicacion a la Etapa de Convocatoria y solicita los TDR actualizados.
- Mediante Carta N° 2808-GCPI-ESSALUD-2017, se solicita a la Gerencia General definir la reevaluacion o no del estudio de preinversion y/o continuidad del proceso del expediente técnico.
Mediante Memorándum Nº630-GG-ESSALUD-2018, la Gerencia General se pronuncia respecto al Proyecto, opinando que el proyecto sea actualizado.</t>
  </si>
  <si>
    <t>MEJORAMIENTO Y AMPLIACIÓN DE LAS SALAS DE OBSERVACIÓN DEL SERVICIO DE EMERGENCIA DEL HOSPITAL III IQUITOS DE LA RED ASISTENCIAL LORETO. DISTRITO DE PUNCHANA, PROVINCIA DE MAYNAS Y DEPARTAMENTO DE LORETO</t>
  </si>
  <si>
    <t>CREACIÓN E IMPLEMENTACIÓN DE LA UNIDD DE TRANSPLANTES DE PROGENITORES HEMATOPOYÉTICOS ALOGÉNICO DE DONANTE NO RELACIONADO EN EL HOSPITAL NACIONAL EDGARDO REBAGLIATI MARTINS - ESSALUD, DISTRITO DE JESÚS MARÍA, PROVINCIA DE LIMA, DEPARTAMENTO DE LIMA</t>
  </si>
  <si>
    <t>INSTALACIÓN DE LOS SERVICIOS DE ATENCIÓN RENAL AMBULATORIA - ESSALUD, DE LA RED ASISTENCIAL AREQUIPA EN EL DISTRITO DE JACOBO HUNTER, PROVINCIA DE AREQUIPA, DEPARTAMENTO DE AREQUIPA</t>
  </si>
  <si>
    <t>Expediente culminado.</t>
  </si>
  <si>
    <t>Expediente concluido.</t>
  </si>
  <si>
    <t>Demora en la aprobación del Expediente de Contratación luego de la integración de las bases.</t>
  </si>
  <si>
    <t>Actualizacion de presupuesto. Actuamentese encuentra en OSCE</t>
  </si>
  <si>
    <t>Para el Tercer Trimestre 2018 se tenia programado ejecutar el 50 % del PIA 2018, y se ha ejecutado el 6.45 % de dicha programación.
- Equipos Adquiridos
  02 items adquiridos, recepcionado y pagado por el monto de S/ 746,968.61 soles.
  04 items adquiridos, recepcionados pendientes de pago por el monto de S/ 884,874.00 
soles.
   04 items adquiridos en proceso de recepción por el monto de S/ 959,500.00 soles.
- Equipos en Proceso de Adquisición
  2 items por el monto de S/ 1,355,600.00 soles.
- Equipos en estudio de mercado a cargo  de la Red Asistencial Junín
  06 items en estudio de mercado por el monto S/ 1,127,455.84 soles.  
- Equipos en estudio de mercado a cargo de CEABE
  02 items en estudio de mercado por el monto de S/ 334,208.80 soles.</t>
  </si>
  <si>
    <t>Equipos Adquiridos
  06 items adquiridos, recepcionados y pagados por el monto de S/ 1,143,267.00 soles. 
- Equipo pendiente de Adquisición
   01 item, por el monto de S/ 320,000.00 soles (en estudio de mercado).</t>
  </si>
  <si>
    <t>Equipos pendientes de adquisición 2018.
El equipamiento pendiente se encuentra en ejecución por el monto de :  S/ 3,964,908.00 soles.
- Equipos Adquiridos 
  01 item adjudicado, recepcionado y pagado. 
  contractual por el monto de S/ 492,920.00
  01 item adjudicado pendiente de pago por le monto de S/ 67,270.00
- Equipos con solicitud de Prevision Presupuestal.
  06 items por el monto de S/ 473,348.98
- Equipos en Estudio de Mercado.
  07 items en estudio de mercado a cargo del INCOR. monto referencial S/ 553,301.70
- Equipos Informáticos en Elaboracion de EE.TT. a cargo de GCTIC
  05 items en elaboración de EE.TT. y TDR por el monyo referencial de S/ 60,900.00
- Equipos pendientes de solicitud de requerimiento por parte del INCOR.
  06 items pendientes de requerimiento por parte del INCOR. por el monto referencial de S/ 1,587,540.00.</t>
  </si>
  <si>
    <t>Existen equipos en proceso de recepcion y otros en proceso de adquisición; por lo cual, a la fecha se encuentra en un 61.00 % de ejecución.
- Equipos Adjudicados y Pagados
  1 item adjudicado, recepcionado y pagado por el monto de S/ 66,376.00 soles.
- Equipos Adjudicado y en etapa de Recepción
  16 items adjudicados en etapa de recepción por el monto de S/ 186,622.80 soles.
- Equipos en Proceso de Adquisición
  13 items por el monto de S/ 1,517,180.15 soles.
- Equipos retirado de la lista por el area usuaria
  01 item por el monto S/ 3,492.80 soles</t>
  </si>
  <si>
    <t>Se ha avanzado con la ejecucion; por lo cual, a la fecha se encuentra en 12.00 % de ejecución.
- Equipos Adjudicados y Pagados
   4 items adjudicados, recepcionados y pagados por el monto de S/ 1,145,458.60 soles.
- Equipos Adjudicado y en etapa de Recepción
   10 items adjudicados en etapa de recepción por el monto de S/ 3,677,051.32 soles.
- Equipos en Proceso de Adquisición
   14 items por el monto de S/ 2,790,323.63 soles.</t>
  </si>
  <si>
    <t>Demora en el estudio de mercado a cargo de CEABE.</t>
  </si>
  <si>
    <t>Se ha logrado un avance del 6.17 %.
- Se ha adquirido, instalado y pagado el Lavador Automático de Chatas, por un monto de S/30,554.03 
- Se encuentra en Estudio de Mercado en la RA Arequipa, la adquisición del Sistema de Llamadas de Enfermeras.</t>
  </si>
  <si>
    <t>Equipos Adquiridos 
  04 items adquiridos, recepcionados y pagados por el monto de S/ 1,141,505.20 soles. (2018).
  02 items adquiridos, recepcionados pendientes de pago por el monto de S/ 165,253.00      soles. (2018).</t>
  </si>
  <si>
    <t>Se ha adquirido el 100% de equipos considerados en el Proyecto de Inversión, quedando pendiente unicamente el pago de 2 items.</t>
  </si>
  <si>
    <t>Se ha ejecutado el monto de S/ 1,526,425.24 soles, por lo cual se encuentra en un 78.17 % de ejecución.
Equipos en proceso de Adquisicion.
- 10 items se encuentran en estudio de mercado.</t>
  </si>
  <si>
    <t>Para el Tercer Trimestre 2018 se tenia programado ejecutar el 0% del PIA 2018, estando dentro de lo previsto en dicha programación.
Actualmente se dará inicio a la elaboracion del Expediente de Adquisición.</t>
  </si>
  <si>
    <t>Para el Tercer Trimestre 2018 se tenia programado ejecutar el 100% del PIA 2018, el mismo que se ha cumplido al 100 % y superado inclusive.
- Equipos Adquiridos
  13 items adquirido, recepcionados y pagados por el monto de S/ 2,854,004.33 soles.
   3 items adquiridos en proceso de recepción por el monto de S/ 31,310.00 soles.
- Equipos en Proceso de Recepción
   2 item por el monto de S/ 115.00 soles.
- Equipos no entregados
  3 items no entregados por el monto de S/ 2,430.00 soles.
- Equipos pendientes de Adquisición
   01 items en estudio de mercado por el monto S/ 2,372.19 soles.</t>
  </si>
  <si>
    <t>Para el Tercer Trimestre 2018 se tenia programado ejecutar el 0% del PIA 2018, estando dentro de lo previsto en dicha programación.
- Equipos Adquiridos
  21 items adquiridos, en proceso de recepción por el monto de S/ 32,495.00 soles.
- Equipos en estudio de mercado
   26 items en estudio de mercado por el monto S/ 118,950.00 soles
- Equipos en elaboracion de EE.TT. y TDR a cargo de GCTIC y Red Prestacional Rebagliati.
  08 items en elaboracion de EE.TT. y TDR por el monto de S/ 56,905.00 soles.</t>
  </si>
  <si>
    <t>De acuerdo a lo establecido en el PIA, se tenia programado ejecutar el 100% . Sin embargo, la descripcion de los items y las especificaciones técnicas elaboradas por GCTIC, requieren de su revision, frente al expediente aprobado en el proyecto de inversion; por lo cual, a la fecha se encuentra en un 0 % de ejecución.
Equipos pendientes de adquisición.
Equipos pendientes de adquisición
07 items pendientes de adquisición.</t>
  </si>
  <si>
    <r>
      <t xml:space="preserve">La Red </t>
    </r>
    <r>
      <rPr>
        <b/>
        <sz val="12"/>
        <rFont val="Arial"/>
        <family val="2"/>
      </rPr>
      <t>no</t>
    </r>
    <r>
      <rPr>
        <sz val="12"/>
        <rFont val="Arial"/>
        <family val="2"/>
      </rPr>
      <t xml:space="preserve"> ha concluido con el proceso de saneamiento físico legal del terreno</t>
    </r>
  </si>
  <si>
    <t xml:space="preserve">Esta en trámite respuesta de DIGESA, respecto a consulta sobre pronunciamiento de EIA
</t>
  </si>
  <si>
    <t>Modificacion de las normas que trajo como consecuencia continuas actualizaciones de los Términos de Referencia para la Contratación de Consultoria Externa. El valor referencial que arrojo el mercado para su elaboración por Consultoría, fue elevado. Se está desarrollando por Administración Directa</t>
  </si>
  <si>
    <t>Para el Tercer Trimestre 2018 se tenia programado ejecutar el 0% del PIA 2018, estando dentro de lo previsto en dicha programación.</t>
  </si>
  <si>
    <t xml:space="preserve"> - Estudio Definitivo culminado y aprobado.
 - Con Resolución de Gerencia Central de Proyectos de Inversión N° 05-GCPI-ESSALUD-2017, se aprueba el Estudio Definitivo del Proyecto y se ha remitido a la Gerencia de Ejecución de Proyectos el Expediente Técnico para continuar con el procedimiento administrativo.</t>
  </si>
  <si>
    <t xml:space="preserve"> - Estudio Definitivo culminado y aprobado
 - Con Resolución de Gerencia Central de Proyectos de Inversión N° 04-GCPI-ESSALUD-2018, se aprueba el Estudio Definitivo del Proyecto y se ha remitido a la Gerencia De Ejecución de Proyectos el Expediente Técnico para continuar con el procedimiento administrativo.</t>
  </si>
  <si>
    <t xml:space="preserve"> - Estudio Definitivo culminado y aprobado
- Con Resolución de Gerencia Central de Proyectos de Inversión N° 05-GCPI-ESSALUD-2018, se aprueba el Estudio Definitivo del Proyecto y se ha remitido a la Gerencia de Ejecución de Proyectos el Expediente Técnico para continuar con el procedimiento administrativo.</t>
  </si>
  <si>
    <r>
      <rPr>
        <b/>
        <sz val="12"/>
        <rFont val="Arial"/>
        <family val="2"/>
      </rPr>
      <t>En etapa de Elaboración del Expediente Técnico, a traves de Administración Directa.</t>
    </r>
    <r>
      <rPr>
        <sz val="12"/>
        <rFont val="Arial"/>
        <family val="2"/>
      </rPr>
      <t xml:space="preserve">
Mediante Carta N° 1074-GEI-GCPI-ESSALUD-2017 y Carta N° 1075-GEI-GCPI-ESSALUD-2017 se designan a los especialistas de Arquitectura e Instalaciones Electricas respectivamente, reconformando el Comité de Elaboración del Estudio Definitivo.
- En levantamiento de observaciones efectuadas por la municipalidad para volver a solicitar la licencia de edificación.
- En Elaboración del Expediente Técnico para su presentación ante la Municipalidad de la Victoria con el levantamiento de observaciones: EN PROCESO.
- Solicitud de ADELANTO para pago por derechos de revisión del Expediente Técnico por la Comisión Evaluadora de la Municipalidad de la Victoria para la Obtención de Licencia de Obra</t>
    </r>
  </si>
  <si>
    <r>
      <rPr>
        <b/>
        <sz val="12"/>
        <rFont val="Arial"/>
        <family val="2"/>
      </rPr>
      <t>En Etapa de Actos Preparatorios</t>
    </r>
    <r>
      <rPr>
        <sz val="12"/>
        <rFont val="Arial"/>
        <family val="2"/>
      </rPr>
      <t xml:space="preserve"> 
Elaboración de TDR culminado
En Proceso logístico - Etapa de Estudio de Mercado</t>
    </r>
  </si>
  <si>
    <t>Actualmente en Etapa de Elaboración de Terminos de Referencia.</t>
  </si>
  <si>
    <t>Para el TercerTrimestre 2018 se tenia programado ejecutar el 100% del PIA 2018. Sin embargo, toda vez que la Obra aun no ha sido objeto de proceso de selección para su ejecución, se ha remitido el expediente de adquisición del Tomógrafo Computarizado de 16 Cortes a la Gerencia Central de Logística para el estudio de mercado; por lo cual, a la fecha se encuentra en un 0 % de ejecución.</t>
  </si>
  <si>
    <t xml:space="preserve"> - Elaboración de Expediente Técnico a Nivel de Ejecución de Obra culminado.
 - Con Resolución de Gerencia Central de Proyectos de inversión N° 03-GCPI-ESSALUD-2018, se abrueba el expediente técnico de Saldo de Obra del Proyecto, y se ha remitido el Expediente Técnico de Saldo de Obra a la Gerencia de Ejecución de Proyectos para continuar con el procedimiento administrativo correspondiente.</t>
  </si>
  <si>
    <r>
      <rPr>
        <b/>
        <sz val="12"/>
        <rFont val="Arial"/>
        <family val="2"/>
      </rPr>
      <t>En Etapa de Elaboración del Expediente Técnico.</t>
    </r>
    <r>
      <rPr>
        <sz val="12"/>
        <rFont val="Arial"/>
        <family val="2"/>
      </rPr>
      <t xml:space="preserve">
La Red Asistencial Moquegua ha solicitado evaluación de terreno dentro del Hospital que si cuenta con saneamiento para la elaboración del Proyecto</t>
    </r>
  </si>
  <si>
    <r>
      <rPr>
        <b/>
        <sz val="12"/>
        <rFont val="Arial"/>
        <family val="2"/>
      </rPr>
      <t>Expediente Técnico culminado</t>
    </r>
    <r>
      <rPr>
        <sz val="12"/>
        <rFont val="Arial"/>
        <family val="2"/>
      </rPr>
      <t xml:space="preserve">
Ya se cuenta con Licencia de Edificación.
En proceso de contratación de consultor para la elaboración del EIA requerido para la aprobación del EDI.</t>
    </r>
  </si>
  <si>
    <r>
      <rPr>
        <b/>
        <sz val="12"/>
        <rFont val="Arial"/>
        <family val="2"/>
      </rPr>
      <t>En Etapa de Elaboración del Expediente Técnico POR ADMINISTRACIÓN DIRECTA.</t>
    </r>
    <r>
      <rPr>
        <sz val="12"/>
        <rFont val="Arial"/>
        <family val="2"/>
      </rPr>
      <t xml:space="preserve">
En proceso de retiro de las redes sanitarias del terreno donde se ejecutará el proyecto. A cargo de la RAA.</t>
    </r>
  </si>
  <si>
    <r>
      <rPr>
        <b/>
        <sz val="12"/>
        <rFont val="Arial"/>
        <family val="2"/>
      </rPr>
      <t>En Etapa de Elaboración del Expediente Técnico Definitivo a cargo de la Red Rebagliati</t>
    </r>
    <r>
      <rPr>
        <sz val="12"/>
        <rFont val="Arial"/>
        <family val="2"/>
      </rPr>
      <t>. 
La SGED apoyo en la supervisión del 1er entregable a partir del 2017. 
Se designa al Comité de Supervisión del Estudio Definitivo. Carta Circular N° 012-GEI-GCPI-ESSALUD-2017 .
Se emitió el 1er Informe de la Supervisión. Informe N°001-SUP-CDHIURF-SGED-GEI-GCPI-ESSALUD-2017. NO CONFORME.
Se emite Informe del Estado Situacional de la Elaboración del Estudio Definitivo con Informe N° 003-NJSM-SGED-GEI-GCPI-ESSALUD-2017, donde se recomienda cancelar el servicio por incumplimiento y realizarlo por administración directa.
Mediante Carta Notarial N° 014-OA-GHNERM-GRPR-La Red Asistencial ha rescindido el contrato.
SE SOLICITA A LA RED REBAGLIATI CONFIRME LA PERSISTENCIA DE LA NECESIDAD DE EJECUTAR EL PROYECTO.</t>
    </r>
  </si>
  <si>
    <t>Obra culminada, instalaciones en posesión del área usuaria de la Red Asistencial Arequipa y en uso. 
Obra en proceso arbitral, la Red contratará los servicios necesarios para subsanar las observaciones realizadas por el Comité de Recepción de obra.</t>
  </si>
  <si>
    <r>
      <rPr>
        <b/>
        <sz val="12"/>
        <rFont val="Arial"/>
        <family val="2"/>
      </rPr>
      <t>Expediente Técnico culminado</t>
    </r>
    <r>
      <rPr>
        <sz val="12"/>
        <rFont val="Arial"/>
        <family val="2"/>
      </rPr>
      <t xml:space="preserve">
Se ha contratado a un consultor para la elaboracion del Estudio de Impacto Ambiental.
Recepción del Primer Entregable y presentación del Expediente ante DIGESA: Proceso de Evaluación del Estudio de Impacto Ambiental (EIA) por parte de DIGESA.</t>
    </r>
  </si>
  <si>
    <r>
      <rPr>
        <b/>
        <sz val="12"/>
        <rFont val="Arial"/>
        <family val="2"/>
      </rPr>
      <t xml:space="preserve">Con el Fin de Iniciar la Etapa de Elaboración del Expediente Técnico, </t>
    </r>
    <r>
      <rPr>
        <sz val="12"/>
        <rFont val="Arial"/>
        <family val="2"/>
      </rPr>
      <t>se espera pronunciamiento del Hospital Sabogal respecto a la nueva ubicación física del Proyecto, por no cumplir con el área normativa.</t>
    </r>
  </si>
  <si>
    <r>
      <rPr>
        <b/>
        <sz val="12"/>
        <rFont val="Arial"/>
        <family val="2"/>
      </rPr>
      <t>En etapa de Elaboración del Expediente Técnico, a traves de Administración Directa.</t>
    </r>
    <r>
      <rPr>
        <sz val="12"/>
        <rFont val="Arial"/>
        <family val="2"/>
      </rPr>
      <t xml:space="preserve">
</t>
    </r>
    <r>
      <rPr>
        <sz val="12"/>
        <color rgb="FFFF0000"/>
        <rFont val="Arial"/>
        <family val="2"/>
      </rPr>
      <t xml:space="preserve">
</t>
    </r>
  </si>
  <si>
    <t xml:space="preserve">Actualmente se encuentra en Proceso Logistico: Licitación Pública N°9.2017.ESSALUD/GCL
la Contratación de una empresa Contratista que ejecute la obra.
Con fecha 21.08.2018 se otorga la Buena Pro al Consorcio Construcción.
Con fecha 20.09.2018 se suscribe el contrato de ejecución de Obra.
Asimismo, se encuentra en Proceso Logistico:  Concurso Público N°8-2018-ESSALUD-GCL-1  la contratación de una empresa que realice la Supervisión de la ejecución de la Obra.
Proyecto actualmente en Proceso Logistico para la Ejecución de Obra.
Con fecha 20.09.2018 se otorga la Buena Pro al Consorcio Salud Santa Anita, se espera el consentimiento de la Buena Pro, para iniciar la gestión de suscripción del contrato.
</t>
  </si>
  <si>
    <r>
      <rPr>
        <b/>
        <sz val="12"/>
        <rFont val="Arial"/>
        <family val="2"/>
      </rPr>
      <t>Proyecto actualmente en Actos Previos al Proceso Logístico para la Ejecución de Obra.</t>
    </r>
    <r>
      <rPr>
        <b/>
        <sz val="12"/>
        <color rgb="FFFF0000"/>
        <rFont val="Arial"/>
        <family val="2"/>
      </rPr>
      <t xml:space="preserve">
</t>
    </r>
    <r>
      <rPr>
        <sz val="12"/>
        <color rgb="FFFF0000"/>
        <rFont val="Arial"/>
        <family val="2"/>
      </rPr>
      <t xml:space="preserve">
</t>
    </r>
  </si>
  <si>
    <r>
      <rPr>
        <b/>
        <sz val="12"/>
        <rFont val="Arial"/>
        <family val="2"/>
      </rPr>
      <t xml:space="preserve">En etapa de Elaboración del Expediente Técnico, a traves de Administración Directa.
</t>
    </r>
    <r>
      <rPr>
        <sz val="12"/>
        <rFont val="Arial"/>
        <family val="2"/>
      </rPr>
      <t/>
    </r>
  </si>
  <si>
    <r>
      <rPr>
        <b/>
        <sz val="12"/>
        <rFont val="Arial"/>
        <family val="2"/>
      </rPr>
      <t>Actualmente en Proceso Logístico Concurso Publico-SM-14-2018-ESSALUD/GCL-1, para Contratar una Empresa que Elabore el Expediente Técnico a Nivel Estudio Definitivo.</t>
    </r>
    <r>
      <rPr>
        <sz val="12"/>
        <rFont val="Arial"/>
        <family val="2"/>
      </rPr>
      <t xml:space="preserve">
</t>
    </r>
    <r>
      <rPr>
        <sz val="12"/>
        <color rgb="FFFF0000"/>
        <rFont val="Arial"/>
        <family val="2"/>
      </rPr>
      <t xml:space="preserve"> </t>
    </r>
  </si>
  <si>
    <t xml:space="preserve">Actualmente en Actor Preparatorios para contratar a una empresa que realice la Supervisión de la Elaboración del Expediente Técnico.
</t>
  </si>
  <si>
    <r>
      <rPr>
        <b/>
        <sz val="12"/>
        <rFont val="Arial"/>
        <family val="2"/>
      </rPr>
      <t>Actualmente en Proceso Logístico Concurso Publico-SM-13-2018-ESSALUD/GCL-1, para Contratar una Empresa que Elabore el Expediente Técnico a Nivel Estudio Definitivo.</t>
    </r>
    <r>
      <rPr>
        <sz val="12"/>
        <rFont val="Arial"/>
        <family val="2"/>
      </rPr>
      <t xml:space="preserve">
</t>
    </r>
  </si>
  <si>
    <r>
      <rPr>
        <b/>
        <sz val="12"/>
        <rFont val="Arial"/>
        <family val="2"/>
      </rPr>
      <t>Actualmente en Actor Preparatorios para contratar a una empresa que realice la Supervisión de la Elaboración del Expediente Técnico.</t>
    </r>
    <r>
      <rPr>
        <sz val="12"/>
        <rFont val="Arial"/>
        <family val="2"/>
      </rPr>
      <t xml:space="preserve">
</t>
    </r>
    <r>
      <rPr>
        <sz val="12"/>
        <color rgb="FFFF0000"/>
        <rFont val="Arial"/>
        <family val="2"/>
      </rPr>
      <t xml:space="preserve"> </t>
    </r>
  </si>
  <si>
    <t xml:space="preserve">Actualmente en Actos Preparatorios para Contratar una Empresa que Elabore el Expediente Técnico a Nivel Estudio Definitivo.
</t>
  </si>
  <si>
    <r>
      <rPr>
        <b/>
        <sz val="12"/>
        <rFont val="Arial"/>
        <family val="2"/>
      </rPr>
      <t>Actualmente en Actor Preparatorios para contratar a una empresa que realice la Supervisión de la Elaboración del Expediente Técnico.</t>
    </r>
    <r>
      <rPr>
        <sz val="12"/>
        <rFont val="Arial"/>
        <family val="2"/>
      </rPr>
      <t xml:space="preserve">
</t>
    </r>
  </si>
  <si>
    <r>
      <rPr>
        <b/>
        <sz val="12"/>
        <rFont val="Arial"/>
        <family val="2"/>
      </rPr>
      <t xml:space="preserve">Actualmente en Actos Preparatorios para Contratar una Empresa que Elabore el Expediente Técnico a Nivel Estudio Definitivo.
</t>
    </r>
    <r>
      <rPr>
        <sz val="12"/>
        <rFont val="Arial"/>
        <family val="2"/>
      </rPr>
      <t/>
    </r>
  </si>
  <si>
    <r>
      <t xml:space="preserve">Actualmente se encuentra en Actos Preparatorios previo al Proceso Logistico para contratar una empresa Contratista que ejecute la obra.
Asimismo, se encuentra en Proceso Logistico: Concurso Público N°17-2018-ESSALUD-GCL-1 la contratación de una empresa que realice la Supervisión de la ejecución de la Obra, fecha de convocatoria el 28.09.2018 publicado en el portal OSCE.
</t>
    </r>
    <r>
      <rPr>
        <sz val="12"/>
        <color rgb="FFFF0000"/>
        <rFont val="Arial"/>
        <family val="2"/>
      </rPr>
      <t/>
    </r>
  </si>
  <si>
    <r>
      <rPr>
        <b/>
        <sz val="12"/>
        <rFont val="Arial"/>
        <family val="2"/>
      </rPr>
      <t xml:space="preserve">Actualmente se encuentra en Proceso Logistico: LP-SM-3-2018-ESSALUD/GCL-1  
la Contratación de una empresa Contratista que Ejecute la obra.
Asimismo, se encuentra en Proceso Logistico: CP-SM-16-2018-ESSALUD/GCL-1 la contratación de una empresa que realice la Supervisión de la ejecución de la Obra.
</t>
    </r>
    <r>
      <rPr>
        <sz val="12"/>
        <rFont val="Arial"/>
        <family val="2"/>
      </rPr>
      <t/>
    </r>
  </si>
  <si>
    <r>
      <rPr>
        <sz val="12"/>
        <rFont val="Arial"/>
        <family val="2"/>
      </rPr>
      <t>Proyecto en Ejecución de Obra.
Con fecha 30.04.2018 se otorga la Buena Pro al Consorcio Ricardo Palma por el monto de S/.  718,000.00. Firma de Contrato 24.05.2018.
Con fecha 22.06.2018 se consiente la Buen Pro del Servicio de Supervisión a favor de la empresa Omar Orlando Taboada Cobeñas con el monto de S/.76,350.00.
Con fecha 05.07.2018 se realizó la entrega del terreno, con los cual el inicio de la ejecución de la obra se contempla desde el 06.07.2018.
Al 30.09.2018 se tiene una avance real ejecutado de obra del 57.50%</t>
    </r>
    <r>
      <rPr>
        <sz val="12"/>
        <color rgb="FFFF0000"/>
        <rFont val="Arial"/>
        <family val="2"/>
      </rPr>
      <t xml:space="preserve">
 </t>
    </r>
    <r>
      <rPr>
        <b/>
        <sz val="12"/>
        <color rgb="FFFF0000"/>
        <rFont val="Arial"/>
        <family val="2"/>
      </rPr>
      <t/>
    </r>
  </si>
  <si>
    <t>_</t>
  </si>
  <si>
    <r>
      <rPr>
        <b/>
        <sz val="12"/>
        <rFont val="Arial"/>
        <family val="2"/>
      </rPr>
      <t>Se espera confirmación de aspectos del proyecto por Gerencia Central de Planeamiento y Presupuesto para continuar con el registro del proyecto en el Banco de Proyectos.</t>
    </r>
    <r>
      <rPr>
        <sz val="12"/>
        <rFont val="Arial"/>
        <family val="2"/>
      </rPr>
      <t xml:space="preserve">
</t>
    </r>
  </si>
  <si>
    <r>
      <rPr>
        <b/>
        <sz val="12"/>
        <rFont val="Arial"/>
        <family val="2"/>
      </rPr>
      <t>Actualemnte se encuentra en verificacion de Viabilidad del Proyecto por la Gerencia de Estudios de Inversion.</t>
    </r>
    <r>
      <rPr>
        <sz val="12"/>
        <rFont val="Arial"/>
        <family val="2"/>
      </rPr>
      <t xml:space="preserve">
</t>
    </r>
    <r>
      <rPr>
        <sz val="12"/>
        <color rgb="FFFF0000"/>
        <rFont val="Arial"/>
        <family val="2"/>
      </rPr>
      <t xml:space="preserve">
</t>
    </r>
  </si>
  <si>
    <r>
      <t xml:space="preserve">Actualmente en Proceso de Convocatoria Licitación Pública LP-SM-25-2018-ESSALUD/CEABE-1 / ADQUISICIÓN DE EQUIPOS BIOMÉDICOS, para adquirir 4 Items por el monto de S/ 1,154,800.00
</t>
    </r>
    <r>
      <rPr>
        <sz val="12"/>
        <rFont val="Arial"/>
        <family val="2"/>
      </rPr>
      <t xml:space="preserve">
</t>
    </r>
    <r>
      <rPr>
        <b/>
        <sz val="12"/>
        <rFont val="Arial"/>
        <family val="2"/>
      </rPr>
      <t>Asimismo, 02 items por el monto de S/ 463,820.00 soles, se encuentra en Actos Preparatorios</t>
    </r>
  </si>
  <si>
    <r>
      <rPr>
        <b/>
        <sz val="12"/>
        <rFont val="Arial"/>
        <family val="2"/>
      </rPr>
      <t>En Etapa de Elaboración del Expediente Técnico, por la modalidad de Administración Directa</t>
    </r>
    <r>
      <rPr>
        <sz val="12"/>
        <rFont val="Arial"/>
        <family val="2"/>
      </rPr>
      <t xml:space="preserve">
</t>
    </r>
  </si>
  <si>
    <t>Procedimiento Logístico</t>
  </si>
  <si>
    <r>
      <rPr>
        <b/>
        <sz val="12"/>
        <rFont val="Arial"/>
        <family val="2"/>
      </rPr>
      <t>En Etapa de Elaboración de Expediente Técnico, bajo la modalidad de Administración Directa.</t>
    </r>
    <r>
      <rPr>
        <sz val="12"/>
        <rFont val="Arial"/>
        <family val="2"/>
      </rPr>
      <t xml:space="preserve">
</t>
    </r>
  </si>
  <si>
    <r>
      <rPr>
        <b/>
        <sz val="12"/>
        <rFont val="Arial"/>
        <family val="2"/>
      </rPr>
      <t>En Etapa de Actos Preparatorios para volver convocar el Proceso.</t>
    </r>
    <r>
      <rPr>
        <sz val="12"/>
        <rFont val="Arial"/>
        <family val="2"/>
      </rPr>
      <t xml:space="preserve">
La primera Convocatoria Consurso Público N° 04-2017-ESSALUD/GCL (1799P00041) 
De acuerdo al Sistema Electrónico de Contrataciones del Estado (SE@CE) del Organismo Supervisor de las Contrataciones del Estado (OSCE), el reporte de otorgamiento de Buena Pro, el resultado: DESIERTO.
</t>
    </r>
  </si>
  <si>
    <t>Actos preparatorios para el procedimiento de selección.</t>
  </si>
  <si>
    <t xml:space="preserve">Demora en la presentación de los expedientes de pago por pate de los contratistas.
</t>
  </si>
  <si>
    <t>Inicio de Ejecución de obra en octubre de 2018</t>
  </si>
  <si>
    <t xml:space="preserve"> Cumplimiento de peritaje requerido por OCI sobre evaluación estructural se espera resultados para continuar con desarrollo de expediente.  </t>
  </si>
  <si>
    <t>Expediente Técnico concluido, elaborado por la Red Rebagliati</t>
  </si>
  <si>
    <t>El terreno tiene una alto indice de vulnerabilidad. 
La Red Asistencial se encuentra gestionando el cambio de terreno.</t>
  </si>
  <si>
    <t>Expediente Técnico concluido, se solicitó transferencia de Fondos y Habilitación Presupuestal</t>
  </si>
  <si>
    <t xml:space="preserve">Adquisición por parte de la Red Asistencial Ancash.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</si>
</sst>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_);_(* \(#,##0.00\);_(* &quot;-&quot;??_);_(@_)"/>
    <numFmt numFmtId="165" formatCode="_([$€-2]\ * #,##0.00_);_([$€-2]\ * \(#,##0.00\);_([$€-2]\ * &quot;-&quot;??_)"/>
  </numFmts>
  <fonts count="35" x14ac:knownFonts="1">
    <font>
      <sz val="10"/>
      <name val="Arial"/>
    </font>
    <font>
      <sz val="10"/>
      <name val="Arial"/>
      <family val="2"/>
    </font>
    <font>
      <sz val="8"/>
      <name val="Arial"/>
      <family val="2"/>
    </font>
    <font>
      <sz val="10"/>
      <name val="Arial Narrow"/>
      <family val="2"/>
    </font>
    <font>
      <b/>
      <sz val="10"/>
      <name val="Arial Narrow"/>
      <family val="2"/>
    </font>
    <font>
      <b/>
      <sz val="10"/>
      <name val="Arial"/>
      <family val="2"/>
    </font>
    <font>
      <b/>
      <sz val="12"/>
      <name val="Arial Narrow"/>
      <family val="2"/>
    </font>
    <font>
      <sz val="10"/>
      <name val="Arial"/>
      <family val="2"/>
    </font>
    <font>
      <sz val="10"/>
      <name val="Arial"/>
      <family val="2"/>
    </font>
    <font>
      <b/>
      <sz val="9"/>
      <name val="Arial"/>
      <family val="2"/>
    </font>
    <font>
      <sz val="9"/>
      <name val="Arial"/>
      <family val="2"/>
    </font>
    <font>
      <sz val="8"/>
      <name val="Arial"/>
      <family val="2"/>
    </font>
    <font>
      <b/>
      <sz val="10"/>
      <color indexed="12"/>
      <name val="Arial Narrow"/>
      <family val="2"/>
    </font>
    <font>
      <b/>
      <sz val="10"/>
      <color indexed="12"/>
      <name val="Arial"/>
      <family val="2"/>
    </font>
    <font>
      <sz val="10"/>
      <name val="Arial"/>
      <family val="2"/>
    </font>
    <font>
      <b/>
      <sz val="9"/>
      <name val="Arial Narrow"/>
      <family val="2"/>
    </font>
    <font>
      <sz val="9"/>
      <name val="Arial Narrow"/>
      <family val="2"/>
    </font>
    <font>
      <b/>
      <sz val="11"/>
      <color indexed="12"/>
      <name val="Arial"/>
      <family val="2"/>
    </font>
    <font>
      <b/>
      <sz val="9"/>
      <color indexed="12"/>
      <name val="Arial Narrow"/>
      <family val="2"/>
    </font>
    <font>
      <b/>
      <sz val="12"/>
      <name val="Arial"/>
      <family val="2"/>
    </font>
    <font>
      <b/>
      <sz val="10"/>
      <color indexed="56"/>
      <name val="Arial"/>
      <family val="2"/>
    </font>
    <font>
      <b/>
      <sz val="10"/>
      <color indexed="10"/>
      <name val="Arial"/>
      <family val="2"/>
    </font>
    <font>
      <b/>
      <sz val="12"/>
      <color indexed="12"/>
      <name val="Arial"/>
      <family val="2"/>
    </font>
    <font>
      <b/>
      <sz val="14"/>
      <name val="Arial"/>
      <family val="2"/>
    </font>
    <font>
      <sz val="8"/>
      <name val="Arial"/>
      <family val="2"/>
    </font>
    <font>
      <sz val="11"/>
      <name val="Arial"/>
      <family val="2"/>
    </font>
    <font>
      <sz val="12"/>
      <name val="Arial"/>
      <family val="2"/>
    </font>
    <font>
      <sz val="14"/>
      <name val="Arial"/>
      <family val="2"/>
    </font>
    <font>
      <b/>
      <sz val="11"/>
      <name val="Arial"/>
      <family val="2"/>
    </font>
    <font>
      <sz val="11"/>
      <color theme="1"/>
      <name val="Calibri"/>
      <family val="2"/>
      <scheme val="minor"/>
    </font>
    <font>
      <sz val="10"/>
      <name val="Calibri"/>
      <family val="2"/>
      <scheme val="minor"/>
    </font>
    <font>
      <b/>
      <sz val="10"/>
      <name val="Calibri"/>
      <family val="2"/>
      <scheme val="minor"/>
    </font>
    <font>
      <sz val="12"/>
      <color rgb="FFFF0000"/>
      <name val="Arial"/>
      <family val="2"/>
    </font>
    <font>
      <sz val="12"/>
      <color theme="1"/>
      <name val="Arial"/>
      <family val="2"/>
    </font>
    <font>
      <b/>
      <sz val="12"/>
      <color rgb="FFFF0000"/>
      <name val="Arial"/>
      <family val="2"/>
    </font>
  </fonts>
  <fills count="8">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s>
  <cellStyleXfs count="12">
    <xf numFmtId="0" fontId="0" fillId="0" borderId="0"/>
    <xf numFmtId="0" fontId="7" fillId="0" borderId="0"/>
    <xf numFmtId="0" fontId="1" fillId="0" borderId="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0" fontId="1" fillId="0" borderId="0"/>
    <xf numFmtId="0" fontId="29" fillId="0" borderId="0"/>
    <xf numFmtId="0" fontId="8" fillId="0" borderId="0"/>
    <xf numFmtId="0" fontId="1" fillId="0" borderId="0"/>
    <xf numFmtId="9" fontId="1" fillId="0" borderId="0" applyFont="0" applyFill="0" applyBorder="0" applyAlignment="0" applyProtection="0"/>
  </cellStyleXfs>
  <cellXfs count="394">
    <xf numFmtId="0" fontId="0" fillId="0" borderId="0" xfId="0"/>
    <xf numFmtId="0" fontId="0" fillId="0" borderId="0" xfId="1" applyFont="1" applyAlignment="1">
      <alignment vertical="center" wrapText="1"/>
    </xf>
    <xf numFmtId="4" fontId="0" fillId="0" borderId="0" xfId="1" applyNumberFormat="1" applyFont="1" applyAlignment="1">
      <alignment vertical="center" wrapText="1"/>
    </xf>
    <xf numFmtId="0" fontId="3" fillId="0" borderId="1" xfId="1" applyFont="1" applyBorder="1" applyAlignment="1">
      <alignment vertical="center" wrapText="1"/>
    </xf>
    <xf numFmtId="4" fontId="3" fillId="0" borderId="1" xfId="1" applyNumberFormat="1" applyFont="1" applyBorder="1" applyAlignment="1">
      <alignment vertical="center" wrapText="1"/>
    </xf>
    <xf numFmtId="0" fontId="0" fillId="0" borderId="0" xfId="1" applyFont="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horizontal="left" vertical="center" wrapText="1"/>
    </xf>
    <xf numFmtId="0" fontId="3" fillId="0" borderId="1" xfId="1" applyFont="1" applyFill="1" applyBorder="1" applyAlignment="1">
      <alignment horizontal="center" vertical="center" wrapText="1"/>
    </xf>
    <xf numFmtId="0" fontId="0" fillId="0" borderId="0" xfId="0" applyAlignment="1">
      <alignment horizontal="center"/>
    </xf>
    <xf numFmtId="9" fontId="9" fillId="0" borderId="1" xfId="1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3" fillId="0" borderId="1" xfId="1" applyFont="1" applyFill="1" applyBorder="1" applyAlignment="1">
      <alignment horizontal="left" vertical="center" wrapText="1"/>
    </xf>
    <xf numFmtId="0" fontId="0" fillId="0" borderId="0" xfId="1" applyFont="1" applyFill="1" applyAlignment="1">
      <alignment horizontal="center" vertical="center" wrapText="1"/>
    </xf>
    <xf numFmtId="0" fontId="0" fillId="0" borderId="0" xfId="1" applyFont="1" applyFill="1" applyAlignment="1">
      <alignment horizontal="left" vertical="center" wrapText="1"/>
    </xf>
    <xf numFmtId="0" fontId="3" fillId="0" borderId="0" xfId="0" applyFont="1"/>
    <xf numFmtId="10" fontId="0" fillId="0" borderId="0" xfId="11" applyNumberFormat="1" applyFont="1"/>
    <xf numFmtId="10" fontId="10" fillId="0" borderId="1" xfId="11"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right" vertical="center" wrapText="1"/>
    </xf>
    <xf numFmtId="4" fontId="4" fillId="2" borderId="1" xfId="1" applyNumberFormat="1" applyFont="1" applyFill="1" applyBorder="1" applyAlignment="1">
      <alignment vertical="center" wrapText="1"/>
    </xf>
    <xf numFmtId="165" fontId="4" fillId="2" borderId="1" xfId="3" applyFont="1" applyFill="1" applyBorder="1" applyAlignment="1">
      <alignment vertical="center" wrapText="1"/>
    </xf>
    <xf numFmtId="10" fontId="9" fillId="2" borderId="1" xfId="11" applyNumberFormat="1" applyFont="1" applyFill="1" applyBorder="1" applyAlignment="1">
      <alignment horizontal="center" vertical="center" wrapText="1"/>
    </xf>
    <xf numFmtId="4" fontId="12" fillId="0" borderId="1" xfId="1" applyNumberFormat="1" applyFont="1" applyBorder="1" applyAlignment="1">
      <alignment vertical="center" wrapText="1"/>
    </xf>
    <xf numFmtId="0" fontId="4" fillId="3" borderId="1" xfId="1" applyFont="1" applyFill="1" applyBorder="1" applyAlignment="1">
      <alignment horizontal="center" vertical="center" wrapText="1"/>
    </xf>
    <xf numFmtId="0" fontId="9" fillId="2" borderId="2" xfId="0" applyFont="1" applyFill="1" applyBorder="1" applyAlignment="1">
      <alignment vertical="center" wrapText="1"/>
    </xf>
    <xf numFmtId="4" fontId="0" fillId="0" borderId="0" xfId="0" applyNumberFormat="1"/>
    <xf numFmtId="9" fontId="9" fillId="0" borderId="0" xfId="11" applyFont="1" applyBorder="1" applyAlignment="1">
      <alignment horizontal="center" vertical="center" wrapText="1"/>
    </xf>
    <xf numFmtId="0" fontId="12" fillId="3" borderId="1" xfId="1" applyFont="1" applyFill="1" applyBorder="1" applyAlignment="1">
      <alignment horizontal="center" vertical="center" wrapText="1"/>
    </xf>
    <xf numFmtId="0" fontId="3" fillId="0" borderId="1" xfId="1" applyFont="1" applyFill="1" applyBorder="1" applyAlignment="1">
      <alignment vertical="center" wrapText="1"/>
    </xf>
    <xf numFmtId="4" fontId="13" fillId="0" borderId="1" xfId="0" applyNumberFormat="1" applyFont="1" applyBorder="1"/>
    <xf numFmtId="0" fontId="14" fillId="0" borderId="1" xfId="0" applyFont="1" applyBorder="1"/>
    <xf numFmtId="0" fontId="3" fillId="0" borderId="1" xfId="1" applyFont="1" applyFill="1" applyBorder="1" applyAlignment="1">
      <alignment horizontal="right" vertical="center" wrapText="1"/>
    </xf>
    <xf numFmtId="0" fontId="15" fillId="0" borderId="1" xfId="1" applyFont="1" applyBorder="1" applyAlignment="1">
      <alignment horizontal="center" vertical="center" wrapText="1"/>
    </xf>
    <xf numFmtId="0" fontId="15" fillId="0" borderId="1" xfId="1" applyFont="1" applyFill="1" applyBorder="1" applyAlignment="1">
      <alignment horizontal="center" vertical="center" wrapText="1"/>
    </xf>
    <xf numFmtId="0" fontId="16"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4" fontId="16" fillId="0" borderId="1" xfId="1" applyNumberFormat="1" applyFont="1" applyBorder="1" applyAlignment="1">
      <alignment vertical="center" wrapText="1"/>
    </xf>
    <xf numFmtId="0" fontId="16" fillId="0" borderId="1" xfId="1" applyFont="1" applyFill="1" applyBorder="1" applyAlignment="1">
      <alignment horizontal="left" vertical="center" wrapText="1"/>
    </xf>
    <xf numFmtId="0" fontId="16" fillId="4" borderId="1" xfId="0" applyFont="1" applyFill="1" applyBorder="1" applyAlignment="1">
      <alignment horizontal="center" vertical="center" wrapText="1"/>
    </xf>
    <xf numFmtId="0" fontId="16" fillId="4" borderId="1" xfId="0" applyFont="1" applyFill="1" applyBorder="1" applyAlignment="1">
      <alignment vertical="center" wrapText="1"/>
    </xf>
    <xf numFmtId="0" fontId="15" fillId="0" borderId="1" xfId="1" applyFont="1" applyBorder="1" applyAlignment="1">
      <alignment horizontal="right" vertical="center" wrapText="1"/>
    </xf>
    <xf numFmtId="4" fontId="15" fillId="0" borderId="1" xfId="1" applyNumberFormat="1" applyFont="1" applyBorder="1" applyAlignment="1">
      <alignment vertical="center" wrapText="1"/>
    </xf>
    <xf numFmtId="0" fontId="16" fillId="0" borderId="1" xfId="0" quotePrefix="1" applyFont="1" applyBorder="1" applyAlignment="1">
      <alignment vertical="center" wrapText="1"/>
    </xf>
    <xf numFmtId="0" fontId="16" fillId="0" borderId="1" xfId="0" quotePrefix="1" applyFont="1" applyBorder="1" applyAlignment="1">
      <alignment horizontal="center" vertical="center" wrapText="1"/>
    </xf>
    <xf numFmtId="0" fontId="16" fillId="0" borderId="1" xfId="1" applyFont="1" applyFill="1" applyBorder="1" applyAlignment="1">
      <alignment horizontal="center" vertical="center" wrapText="1"/>
    </xf>
    <xf numFmtId="0" fontId="16" fillId="0" borderId="1" xfId="0" applyFont="1" applyFill="1" applyBorder="1" applyAlignment="1">
      <alignment horizontal="center" vertical="center" wrapText="1"/>
    </xf>
    <xf numFmtId="0" fontId="7" fillId="0" borderId="0" xfId="1" applyFont="1" applyFill="1" applyAlignment="1">
      <alignment horizontal="left" vertical="center" wrapText="1"/>
    </xf>
    <xf numFmtId="4" fontId="17" fillId="0" borderId="0" xfId="1" applyNumberFormat="1" applyFont="1" applyAlignment="1">
      <alignment vertical="center" wrapText="1"/>
    </xf>
    <xf numFmtId="0" fontId="16" fillId="0" borderId="1" xfId="0" applyFont="1" applyFill="1" applyBorder="1" applyAlignment="1">
      <alignment vertical="center" wrapText="1"/>
    </xf>
    <xf numFmtId="4" fontId="16" fillId="0" borderId="1" xfId="1" applyNumberFormat="1" applyFont="1" applyFill="1" applyBorder="1" applyAlignment="1">
      <alignment vertical="center" wrapText="1"/>
    </xf>
    <xf numFmtId="0" fontId="16" fillId="0" borderId="1" xfId="0" quotePrefix="1" applyFont="1" applyFill="1" applyBorder="1" applyAlignment="1">
      <alignment vertical="center" wrapText="1"/>
    </xf>
    <xf numFmtId="0" fontId="16" fillId="0" borderId="1" xfId="0" quotePrefix="1" applyFont="1" applyFill="1" applyBorder="1" applyAlignment="1">
      <alignment horizontal="center" vertical="center" wrapText="1"/>
    </xf>
    <xf numFmtId="0" fontId="0" fillId="0" borderId="0" xfId="0" applyFill="1"/>
    <xf numFmtId="9" fontId="3" fillId="0" borderId="1" xfId="11" applyFont="1" applyBorder="1" applyAlignment="1">
      <alignment vertical="center" wrapText="1"/>
    </xf>
    <xf numFmtId="9" fontId="4" fillId="2" borderId="1" xfId="11" applyFont="1" applyFill="1" applyBorder="1" applyAlignment="1">
      <alignment vertical="center" wrapText="1"/>
    </xf>
    <xf numFmtId="4" fontId="3" fillId="0" borderId="0" xfId="1" applyNumberFormat="1" applyFont="1" applyFill="1" applyBorder="1" applyAlignment="1">
      <alignment vertical="center" wrapText="1"/>
    </xf>
    <xf numFmtId="4" fontId="3" fillId="0" borderId="1" xfId="1" applyNumberFormat="1" applyFont="1" applyBorder="1" applyAlignment="1">
      <alignment horizontal="right" vertical="center" wrapText="1"/>
    </xf>
    <xf numFmtId="0" fontId="0" fillId="0" borderId="1" xfId="1" applyFont="1" applyBorder="1" applyAlignment="1">
      <alignment horizontal="center" vertical="center" wrapText="1"/>
    </xf>
    <xf numFmtId="0" fontId="5" fillId="0" borderId="1" xfId="1" applyFont="1" applyBorder="1" applyAlignment="1">
      <alignment horizontal="right" vertical="center" wrapText="1"/>
    </xf>
    <xf numFmtId="4" fontId="0" fillId="0" borderId="1" xfId="1" applyNumberFormat="1" applyFont="1" applyBorder="1" applyAlignment="1">
      <alignment vertical="center" wrapText="1"/>
    </xf>
    <xf numFmtId="4" fontId="18" fillId="0" borderId="1" xfId="1" applyNumberFormat="1" applyFont="1" applyFill="1" applyBorder="1" applyAlignment="1">
      <alignment vertical="center" wrapText="1"/>
    </xf>
    <xf numFmtId="0" fontId="5" fillId="3" borderId="1"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13" fillId="3" borderId="3" xfId="1" applyFont="1" applyFill="1" applyBorder="1" applyAlignment="1">
      <alignment horizontal="center" vertical="center" wrapText="1"/>
    </xf>
    <xf numFmtId="0" fontId="7" fillId="0" borderId="4" xfId="1" applyFont="1" applyBorder="1" applyAlignment="1">
      <alignment vertical="center" wrapText="1"/>
    </xf>
    <xf numFmtId="4" fontId="7" fillId="0" borderId="4" xfId="1" applyNumberFormat="1" applyFont="1" applyBorder="1" applyAlignment="1">
      <alignment vertical="center" wrapText="1"/>
    </xf>
    <xf numFmtId="4" fontId="13" fillId="0" borderId="4" xfId="1" applyNumberFormat="1" applyFont="1" applyBorder="1" applyAlignment="1">
      <alignment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left" vertical="center" wrapText="1"/>
    </xf>
    <xf numFmtId="0" fontId="7" fillId="0" borderId="6" xfId="1" applyFont="1" applyBorder="1" applyAlignment="1">
      <alignment horizontal="center" vertical="center" wrapText="1"/>
    </xf>
    <xf numFmtId="0" fontId="7" fillId="0" borderId="6" xfId="1" applyFont="1" applyBorder="1" applyAlignment="1">
      <alignment vertical="center" wrapText="1"/>
    </xf>
    <xf numFmtId="4" fontId="7" fillId="0" borderId="6" xfId="1" applyNumberFormat="1" applyFont="1" applyBorder="1" applyAlignment="1">
      <alignment vertical="center" wrapText="1"/>
    </xf>
    <xf numFmtId="4" fontId="13" fillId="0" borderId="6" xfId="1" applyNumberFormat="1" applyFont="1" applyBorder="1" applyAlignment="1">
      <alignment vertical="center" wrapText="1"/>
    </xf>
    <xf numFmtId="0" fontId="7" fillId="0" borderId="7" xfId="1" applyFont="1" applyBorder="1" applyAlignment="1">
      <alignment horizontal="left"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9" xfId="1" applyFont="1" applyBorder="1" applyAlignment="1">
      <alignment vertical="center" wrapText="1"/>
    </xf>
    <xf numFmtId="4" fontId="7" fillId="0" borderId="9" xfId="1" applyNumberFormat="1" applyFont="1" applyBorder="1" applyAlignment="1">
      <alignment vertical="center" wrapText="1"/>
    </xf>
    <xf numFmtId="4" fontId="13" fillId="0" borderId="9" xfId="1" applyNumberFormat="1" applyFont="1" applyBorder="1" applyAlignment="1">
      <alignment vertical="center" wrapText="1"/>
    </xf>
    <xf numFmtId="0" fontId="7" fillId="0" borderId="9" xfId="1" applyFont="1" applyFill="1" applyBorder="1" applyAlignment="1">
      <alignment horizontal="center" vertical="center" wrapText="1"/>
    </xf>
    <xf numFmtId="0" fontId="7" fillId="0" borderId="10" xfId="1" applyFont="1" applyFill="1" applyBorder="1" applyAlignment="1">
      <alignment horizontal="left" vertical="center" wrapText="1"/>
    </xf>
    <xf numFmtId="0" fontId="7" fillId="0" borderId="1" xfId="1" applyFont="1" applyBorder="1" applyAlignment="1">
      <alignment horizontal="center" vertical="center" wrapText="1"/>
    </xf>
    <xf numFmtId="0" fontId="7" fillId="0" borderId="1" xfId="1" applyFont="1" applyBorder="1" applyAlignment="1">
      <alignment horizontal="left" vertical="center" wrapText="1"/>
    </xf>
    <xf numFmtId="0" fontId="7" fillId="0" borderId="1" xfId="1" applyFont="1" applyBorder="1" applyAlignment="1">
      <alignment vertical="center" wrapText="1"/>
    </xf>
    <xf numFmtId="4" fontId="7" fillId="0" borderId="1" xfId="1" applyNumberFormat="1" applyFont="1" applyBorder="1" applyAlignment="1">
      <alignment vertical="center" wrapText="1"/>
    </xf>
    <xf numFmtId="4" fontId="13" fillId="0" borderId="1" xfId="1" applyNumberFormat="1" applyFont="1" applyBorder="1" applyAlignment="1">
      <alignment vertical="center" wrapText="1"/>
    </xf>
    <xf numFmtId="0" fontId="7" fillId="0" borderId="1" xfId="1" applyFont="1" applyFill="1" applyBorder="1" applyAlignment="1">
      <alignment horizontal="center" vertical="center" wrapText="1"/>
    </xf>
    <xf numFmtId="0" fontId="7" fillId="0" borderId="6" xfId="1" applyFont="1" applyFill="1" applyBorder="1" applyAlignment="1">
      <alignment horizontal="center" vertical="center" wrapText="1"/>
    </xf>
    <xf numFmtId="4" fontId="21" fillId="0" borderId="1" xfId="1" applyNumberFormat="1" applyFont="1" applyBorder="1" applyAlignment="1">
      <alignment vertical="center" wrapText="1"/>
    </xf>
    <xf numFmtId="0" fontId="7" fillId="0" borderId="10" xfId="1" applyFont="1" applyBorder="1" applyAlignment="1">
      <alignment horizontal="left" vertical="center" wrapText="1"/>
    </xf>
    <xf numFmtId="4" fontId="7" fillId="0" borderId="4" xfId="1" applyNumberFormat="1" applyFont="1" applyFill="1" applyBorder="1" applyAlignment="1">
      <alignment vertical="center" wrapText="1"/>
    </xf>
    <xf numFmtId="4" fontId="7" fillId="0" borderId="6" xfId="1" applyNumberFormat="1" applyFont="1" applyFill="1" applyBorder="1" applyAlignment="1">
      <alignment vertical="center" wrapText="1"/>
    </xf>
    <xf numFmtId="4" fontId="21" fillId="0" borderId="6" xfId="1" applyNumberFormat="1" applyFont="1" applyBorder="1" applyAlignment="1">
      <alignment vertical="center" wrapText="1"/>
    </xf>
    <xf numFmtId="4" fontId="21" fillId="0" borderId="4" xfId="1" applyNumberFormat="1" applyFont="1" applyBorder="1" applyAlignment="1">
      <alignment vertical="center" wrapText="1"/>
    </xf>
    <xf numFmtId="4" fontId="21" fillId="0" borderId="9" xfId="1" applyNumberFormat="1" applyFont="1" applyBorder="1" applyAlignment="1">
      <alignment vertical="center" wrapText="1"/>
    </xf>
    <xf numFmtId="0" fontId="7" fillId="0" borderId="10" xfId="0" applyFont="1" applyBorder="1" applyAlignment="1">
      <alignment horizontal="left" vertical="center" wrapText="1"/>
    </xf>
    <xf numFmtId="0" fontId="7" fillId="0" borderId="11" xfId="1" applyFont="1" applyBorder="1" applyAlignment="1">
      <alignment vertical="center" wrapText="1"/>
    </xf>
    <xf numFmtId="4" fontId="7" fillId="0" borderId="11" xfId="1" applyNumberFormat="1" applyFont="1" applyBorder="1" applyAlignment="1">
      <alignment vertical="center" wrapText="1"/>
    </xf>
    <xf numFmtId="4" fontId="13" fillId="0" borderId="11" xfId="1" applyNumberFormat="1" applyFont="1" applyBorder="1" applyAlignment="1">
      <alignment vertical="center" wrapText="1"/>
    </xf>
    <xf numFmtId="0" fontId="7" fillId="0" borderId="11" xfId="1" applyFont="1" applyFill="1" applyBorder="1" applyAlignment="1">
      <alignment horizontal="center" vertical="center" wrapText="1"/>
    </xf>
    <xf numFmtId="0" fontId="7" fillId="0" borderId="11" xfId="1" applyFont="1" applyFill="1" applyBorder="1" applyAlignment="1">
      <alignment horizontal="left" vertical="center" wrapText="1"/>
    </xf>
    <xf numFmtId="0" fontId="7" fillId="0" borderId="1" xfId="1" applyFont="1" applyFill="1" applyBorder="1" applyAlignment="1">
      <alignment horizontal="left" vertical="center" wrapText="1"/>
    </xf>
    <xf numFmtId="4" fontId="5" fillId="0" borderId="1" xfId="1" applyNumberFormat="1" applyFont="1" applyBorder="1" applyAlignment="1">
      <alignment horizontal="right" vertical="center" wrapText="1"/>
    </xf>
    <xf numFmtId="4" fontId="22" fillId="0" borderId="1" xfId="1" applyNumberFormat="1" applyFont="1" applyBorder="1" applyAlignment="1">
      <alignment horizontal="right" vertical="center" wrapText="1"/>
    </xf>
    <xf numFmtId="0" fontId="7" fillId="0" borderId="0" xfId="0" applyFont="1"/>
    <xf numFmtId="0" fontId="7" fillId="0" borderId="0" xfId="1" applyFont="1" applyAlignment="1">
      <alignment horizontal="center" vertical="center" wrapText="1"/>
    </xf>
    <xf numFmtId="0" fontId="7" fillId="0" borderId="0" xfId="1" applyFont="1" applyAlignment="1">
      <alignment vertical="center" wrapText="1"/>
    </xf>
    <xf numFmtId="4" fontId="7" fillId="0" borderId="0" xfId="1" applyNumberFormat="1" applyFont="1" applyAlignment="1">
      <alignment vertical="center" wrapText="1"/>
    </xf>
    <xf numFmtId="4" fontId="13" fillId="0" borderId="0" xfId="1" applyNumberFormat="1" applyFont="1" applyAlignment="1">
      <alignment vertical="center" wrapText="1"/>
    </xf>
    <xf numFmtId="0" fontId="7" fillId="0" borderId="0" xfId="1" applyFont="1" applyFill="1" applyAlignment="1">
      <alignment horizontal="center" vertical="center" wrapText="1"/>
    </xf>
    <xf numFmtId="0" fontId="7" fillId="0" borderId="0" xfId="1" applyFont="1" applyAlignment="1">
      <alignment horizontal="right" vertical="center" wrapText="1"/>
    </xf>
    <xf numFmtId="4" fontId="22" fillId="0" borderId="0" xfId="1" applyNumberFormat="1" applyFont="1" applyAlignment="1">
      <alignment vertical="center" wrapText="1"/>
    </xf>
    <xf numFmtId="0" fontId="1" fillId="0" borderId="0" xfId="0" applyFont="1" applyFill="1"/>
    <xf numFmtId="0" fontId="1" fillId="0" borderId="0" xfId="1" applyFont="1" applyFill="1" applyBorder="1" applyAlignment="1">
      <alignment horizontal="center" vertical="center" wrapText="1"/>
    </xf>
    <xf numFmtId="0" fontId="1" fillId="0" borderId="0" xfId="0" applyFont="1" applyFill="1" applyAlignment="1">
      <alignment horizontal="center" vertical="center"/>
    </xf>
    <xf numFmtId="0" fontId="1" fillId="0" borderId="0" xfId="1" applyFont="1" applyFill="1" applyAlignment="1">
      <alignment horizontal="center" vertical="center" wrapText="1"/>
    </xf>
    <xf numFmtId="0" fontId="1" fillId="0" borderId="0" xfId="1" applyFont="1" applyFill="1" applyAlignment="1">
      <alignment vertical="center" wrapText="1"/>
    </xf>
    <xf numFmtId="0" fontId="1" fillId="0" borderId="0" xfId="1" applyFont="1" applyFill="1" applyAlignment="1">
      <alignment horizontal="left" vertical="center" wrapText="1"/>
    </xf>
    <xf numFmtId="0" fontId="1" fillId="0" borderId="0" xfId="1" applyFont="1" applyFill="1" applyBorder="1" applyAlignment="1">
      <alignment horizontal="left" vertical="center" wrapText="1"/>
    </xf>
    <xf numFmtId="0" fontId="30" fillId="0" borderId="0" xfId="1" applyFont="1" applyFill="1" applyAlignment="1">
      <alignment horizontal="center" vertical="center" wrapText="1"/>
    </xf>
    <xf numFmtId="0" fontId="26" fillId="0" borderId="0" xfId="1" applyFont="1" applyFill="1" applyBorder="1" applyAlignment="1">
      <alignment horizontal="left" vertical="center" wrapText="1"/>
    </xf>
    <xf numFmtId="0" fontId="26" fillId="0" borderId="0" xfId="1" applyFont="1" applyFill="1" applyBorder="1" applyAlignment="1">
      <alignment vertical="center" wrapText="1"/>
    </xf>
    <xf numFmtId="0" fontId="26" fillId="0" borderId="0" xfId="1" applyFont="1" applyFill="1" applyBorder="1" applyAlignment="1">
      <alignment horizontal="center" vertical="center" wrapText="1"/>
    </xf>
    <xf numFmtId="0" fontId="26" fillId="0" borderId="0" xfId="0" applyFont="1" applyFill="1" applyAlignment="1">
      <alignment horizontal="center" vertical="center"/>
    </xf>
    <xf numFmtId="0" fontId="27" fillId="0" borderId="17" xfId="1" applyFont="1" applyFill="1" applyBorder="1" applyAlignment="1">
      <alignment vertical="center" wrapText="1"/>
    </xf>
    <xf numFmtId="0" fontId="27" fillId="0" borderId="30" xfId="1" applyFont="1" applyFill="1" applyBorder="1" applyAlignment="1">
      <alignment horizontal="center" vertical="center" wrapText="1"/>
    </xf>
    <xf numFmtId="0" fontId="26" fillId="0" borderId="32" xfId="1" applyFont="1" applyFill="1" applyBorder="1" applyAlignment="1">
      <alignment horizontal="center" vertical="center" wrapText="1"/>
    </xf>
    <xf numFmtId="0" fontId="26" fillId="0" borderId="4" xfId="1" applyFont="1" applyFill="1" applyBorder="1" applyAlignment="1">
      <alignment horizontal="center" vertical="center" wrapText="1"/>
    </xf>
    <xf numFmtId="0" fontId="26" fillId="0" borderId="5" xfId="1" applyFont="1" applyFill="1" applyBorder="1" applyAlignment="1">
      <alignment horizontal="center" vertical="center" wrapText="1"/>
    </xf>
    <xf numFmtId="0" fontId="26" fillId="0" borderId="16" xfId="2" applyFont="1" applyFill="1" applyBorder="1" applyAlignment="1">
      <alignment horizontal="center" vertical="center" wrapText="1"/>
    </xf>
    <xf numFmtId="0" fontId="26" fillId="0" borderId="4" xfId="2" applyFont="1" applyFill="1" applyBorder="1" applyAlignment="1">
      <alignment horizontal="center" vertical="center" wrapText="1"/>
    </xf>
    <xf numFmtId="4" fontId="26" fillId="0" borderId="4" xfId="2" applyNumberFormat="1" applyFont="1" applyFill="1" applyBorder="1" applyAlignment="1">
      <alignment horizontal="center" vertical="center" wrapText="1"/>
    </xf>
    <xf numFmtId="14" fontId="26" fillId="0" borderId="4" xfId="2" applyNumberFormat="1" applyFont="1" applyFill="1" applyBorder="1" applyAlignment="1">
      <alignment horizontal="center" vertical="center" wrapText="1"/>
    </xf>
    <xf numFmtId="0" fontId="26" fillId="0" borderId="5" xfId="2" applyFont="1" applyFill="1" applyBorder="1" applyAlignment="1">
      <alignment horizontal="center" vertical="center" wrapText="1"/>
    </xf>
    <xf numFmtId="49" fontId="26" fillId="0" borderId="29" xfId="2" applyNumberFormat="1" applyFont="1" applyFill="1" applyBorder="1" applyAlignment="1">
      <alignment horizontal="center" vertical="center" wrapText="1"/>
    </xf>
    <xf numFmtId="0" fontId="26" fillId="0" borderId="15" xfId="2" applyFont="1" applyFill="1" applyBorder="1" applyAlignment="1">
      <alignment horizontal="center" vertical="center" wrapText="1"/>
    </xf>
    <xf numFmtId="0" fontId="26" fillId="0" borderId="35" xfId="2" applyFont="1" applyFill="1" applyBorder="1" applyAlignment="1">
      <alignment horizontal="center" vertical="center" wrapText="1"/>
    </xf>
    <xf numFmtId="0" fontId="26" fillId="0" borderId="2" xfId="2" applyFont="1" applyFill="1" applyBorder="1" applyAlignment="1">
      <alignment horizontal="center" vertical="center" wrapText="1"/>
    </xf>
    <xf numFmtId="0" fontId="26" fillId="0" borderId="2" xfId="1" applyFont="1" applyFill="1" applyBorder="1" applyAlignment="1">
      <alignment horizontal="center" vertical="center" wrapText="1"/>
    </xf>
    <xf numFmtId="0" fontId="26" fillId="0" borderId="9" xfId="1" applyFont="1" applyFill="1" applyBorder="1" applyAlignment="1">
      <alignment horizontal="center" vertical="center" wrapText="1"/>
    </xf>
    <xf numFmtId="164" fontId="26" fillId="0" borderId="9" xfId="4" applyFont="1" applyFill="1" applyBorder="1" applyAlignment="1">
      <alignment horizontal="center" vertical="center" wrapText="1"/>
    </xf>
    <xf numFmtId="0" fontId="26" fillId="0" borderId="10" xfId="1" applyFont="1" applyFill="1" applyBorder="1" applyAlignment="1">
      <alignment horizontal="center" vertical="center" wrapText="1"/>
    </xf>
    <xf numFmtId="0" fontId="19" fillId="0" borderId="19" xfId="1" applyFont="1" applyFill="1" applyBorder="1" applyAlignment="1">
      <alignment vertical="center" wrapText="1"/>
    </xf>
    <xf numFmtId="0" fontId="19" fillId="0" borderId="37" xfId="1" applyFont="1" applyFill="1" applyBorder="1" applyAlignment="1">
      <alignment vertical="center" wrapText="1"/>
    </xf>
    <xf numFmtId="0" fontId="19" fillId="0" borderId="38" xfId="1" applyFont="1" applyFill="1" applyBorder="1" applyAlignment="1">
      <alignment vertical="center" wrapText="1"/>
    </xf>
    <xf numFmtId="0" fontId="26" fillId="0" borderId="0" xfId="0" applyFont="1" applyFill="1"/>
    <xf numFmtId="0" fontId="28" fillId="0" borderId="0" xfId="0" applyFont="1" applyFill="1"/>
    <xf numFmtId="0" fontId="5" fillId="0" borderId="0" xfId="1" applyFont="1" applyFill="1" applyAlignment="1">
      <alignment horizontal="center" vertical="center" wrapText="1"/>
    </xf>
    <xf numFmtId="0" fontId="31" fillId="0" borderId="0" xfId="0" applyFont="1" applyFill="1"/>
    <xf numFmtId="0" fontId="28" fillId="0" borderId="0" xfId="0" applyFont="1" applyFill="1" applyAlignment="1">
      <alignment horizontal="center"/>
    </xf>
    <xf numFmtId="0" fontId="28" fillId="0" borderId="0" xfId="1" applyFont="1" applyFill="1" applyAlignment="1">
      <alignment horizontal="center" vertical="center" wrapText="1"/>
    </xf>
    <xf numFmtId="0" fontId="26" fillId="0" borderId="25" xfId="1" applyFont="1" applyFill="1" applyBorder="1" applyAlignment="1">
      <alignment horizontal="center" vertical="center" wrapText="1"/>
    </xf>
    <xf numFmtId="0" fontId="26" fillId="0" borderId="11" xfId="1" applyFont="1" applyFill="1" applyBorder="1" applyAlignment="1">
      <alignment horizontal="center" vertical="center" wrapText="1"/>
    </xf>
    <xf numFmtId="0" fontId="26" fillId="0" borderId="40" xfId="1" applyFont="1" applyFill="1" applyBorder="1" applyAlignment="1">
      <alignment horizontal="center" vertical="center" wrapText="1"/>
    </xf>
    <xf numFmtId="0" fontId="26" fillId="0" borderId="25" xfId="2" applyFont="1" applyFill="1" applyBorder="1" applyAlignment="1">
      <alignment horizontal="center" vertical="center" wrapText="1"/>
    </xf>
    <xf numFmtId="0" fontId="26" fillId="0" borderId="21" xfId="1" applyFont="1" applyFill="1" applyBorder="1" applyAlignment="1">
      <alignment horizontal="center" vertical="center" wrapText="1"/>
    </xf>
    <xf numFmtId="0" fontId="26" fillId="0" borderId="34" xfId="1" applyFont="1" applyFill="1" applyBorder="1" applyAlignment="1">
      <alignment horizontal="center" vertical="center" wrapText="1"/>
    </xf>
    <xf numFmtId="0" fontId="26" fillId="0" borderId="26" xfId="1" applyFont="1" applyFill="1" applyBorder="1" applyAlignment="1">
      <alignment horizontal="center" vertical="center" wrapText="1"/>
    </xf>
    <xf numFmtId="0" fontId="26" fillId="0" borderId="26" xfId="2" applyFont="1" applyFill="1" applyBorder="1" applyAlignment="1">
      <alignment horizontal="center" vertical="center" wrapText="1"/>
    </xf>
    <xf numFmtId="0" fontId="19" fillId="0" borderId="24" xfId="1" applyFont="1" applyFill="1" applyBorder="1" applyAlignment="1">
      <alignment horizontal="center" vertical="center" wrapText="1"/>
    </xf>
    <xf numFmtId="0" fontId="26" fillId="0" borderId="43" xfId="1" applyFont="1" applyFill="1" applyBorder="1" applyAlignment="1">
      <alignment horizontal="center" vertical="center" wrapText="1"/>
    </xf>
    <xf numFmtId="0" fontId="26" fillId="0" borderId="20" xfId="1" applyFont="1" applyFill="1" applyBorder="1" applyAlignment="1">
      <alignment horizontal="center" vertical="center" wrapText="1"/>
    </xf>
    <xf numFmtId="0" fontId="26" fillId="0" borderId="24" xfId="1" applyFont="1" applyFill="1" applyBorder="1" applyAlignment="1">
      <alignment horizontal="center" vertical="center" wrapText="1"/>
    </xf>
    <xf numFmtId="0" fontId="19" fillId="0" borderId="43" xfId="2" applyFont="1" applyFill="1" applyBorder="1" applyAlignment="1">
      <alignment horizontal="center" vertical="center" wrapText="1"/>
    </xf>
    <xf numFmtId="0" fontId="26" fillId="0" borderId="44" xfId="2" applyFont="1" applyFill="1" applyBorder="1" applyAlignment="1">
      <alignment horizontal="center" vertical="center" wrapText="1"/>
    </xf>
    <xf numFmtId="14" fontId="26" fillId="0" borderId="35" xfId="2" applyNumberFormat="1" applyFont="1" applyFill="1" applyBorder="1" applyAlignment="1">
      <alignment horizontal="center" vertical="center" wrapText="1"/>
    </xf>
    <xf numFmtId="0" fontId="26" fillId="0" borderId="35" xfId="1" applyFont="1" applyFill="1" applyBorder="1" applyAlignment="1">
      <alignment horizontal="center" vertical="center" wrapText="1"/>
    </xf>
    <xf numFmtId="0" fontId="26" fillId="0" borderId="41" xfId="1" applyFont="1" applyFill="1" applyBorder="1" applyAlignment="1">
      <alignment horizontal="center" vertical="center" wrapText="1"/>
    </xf>
    <xf numFmtId="0" fontId="26" fillId="0" borderId="47" xfId="1"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6" xfId="2" applyFont="1" applyFill="1" applyBorder="1" applyAlignment="1">
      <alignment horizontal="center" vertical="center" wrapText="1"/>
    </xf>
    <xf numFmtId="0" fontId="26" fillId="0" borderId="7" xfId="2" applyFont="1" applyFill="1" applyBorder="1" applyAlignment="1">
      <alignment horizontal="center" vertical="center" wrapText="1"/>
    </xf>
    <xf numFmtId="0" fontId="26" fillId="0" borderId="16" xfId="1" applyFont="1" applyFill="1" applyBorder="1" applyAlignment="1">
      <alignment horizontal="center" vertical="center" wrapText="1"/>
    </xf>
    <xf numFmtId="0" fontId="26" fillId="0" borderId="1" xfId="1" applyFont="1" applyFill="1" applyBorder="1" applyAlignment="1">
      <alignment horizontal="center" vertical="center" wrapText="1"/>
    </xf>
    <xf numFmtId="0" fontId="26" fillId="0" borderId="13" xfId="1" applyFont="1" applyFill="1" applyBorder="1" applyAlignment="1">
      <alignment horizontal="center" vertical="center" wrapText="1"/>
    </xf>
    <xf numFmtId="0" fontId="26" fillId="0" borderId="6" xfId="1" applyFont="1" applyFill="1" applyBorder="1" applyAlignment="1">
      <alignment horizontal="center" vertical="center" wrapText="1"/>
    </xf>
    <xf numFmtId="0" fontId="26" fillId="0" borderId="7" xfId="1" applyFont="1" applyFill="1" applyBorder="1" applyAlignment="1">
      <alignment horizontal="center" vertical="center" wrapText="1"/>
    </xf>
    <xf numFmtId="0" fontId="26" fillId="0" borderId="19" xfId="1" applyFont="1" applyFill="1" applyBorder="1" applyAlignment="1">
      <alignment horizontal="center" vertical="center" wrapText="1"/>
    </xf>
    <xf numFmtId="0" fontId="26" fillId="0" borderId="27" xfId="1" applyFont="1" applyFill="1" applyBorder="1" applyAlignment="1">
      <alignment horizontal="center" vertical="center" wrapText="1"/>
    </xf>
    <xf numFmtId="14" fontId="26" fillId="0" borderId="10" xfId="1" applyNumberFormat="1" applyFont="1" applyFill="1" applyBorder="1" applyAlignment="1">
      <alignment horizontal="center" vertical="center" wrapText="1"/>
    </xf>
    <xf numFmtId="14" fontId="26" fillId="0" borderId="31" xfId="1" applyNumberFormat="1" applyFont="1" applyFill="1" applyBorder="1" applyAlignment="1">
      <alignment horizontal="center" vertical="center" wrapText="1"/>
    </xf>
    <xf numFmtId="0" fontId="26" fillId="0" borderId="1" xfId="2" applyFont="1" applyFill="1" applyBorder="1" applyAlignment="1">
      <alignment horizontal="center" vertical="center" wrapText="1"/>
    </xf>
    <xf numFmtId="4" fontId="26" fillId="0" borderId="1" xfId="2" applyNumberFormat="1" applyFont="1" applyFill="1" applyBorder="1" applyAlignment="1">
      <alignment horizontal="center" vertical="center" wrapText="1"/>
    </xf>
    <xf numFmtId="0" fontId="26" fillId="0" borderId="13" xfId="2" applyFont="1" applyFill="1" applyBorder="1" applyAlignment="1">
      <alignment horizontal="center" vertical="center" wrapText="1"/>
    </xf>
    <xf numFmtId="4" fontId="26" fillId="0" borderId="6" xfId="2" applyNumberFormat="1" applyFont="1" applyFill="1" applyBorder="1" applyAlignment="1">
      <alignment horizontal="center" vertical="center" wrapText="1"/>
    </xf>
    <xf numFmtId="14" fontId="26" fillId="0" borderId="1" xfId="2" applyNumberFormat="1" applyFont="1" applyFill="1" applyBorder="1" applyAlignment="1">
      <alignment horizontal="center" vertical="center" wrapText="1"/>
    </xf>
    <xf numFmtId="14" fontId="26" fillId="0" borderId="6" xfId="2" applyNumberFormat="1" applyFont="1" applyFill="1" applyBorder="1" applyAlignment="1">
      <alignment horizontal="center" vertical="center" wrapText="1"/>
    </xf>
    <xf numFmtId="0" fontId="26" fillId="0" borderId="11" xfId="2" applyFont="1" applyFill="1" applyBorder="1" applyAlignment="1">
      <alignment horizontal="center" vertical="center" wrapText="1"/>
    </xf>
    <xf numFmtId="14" fontId="26" fillId="0" borderId="11" xfId="2" applyNumberFormat="1" applyFont="1" applyFill="1" applyBorder="1" applyAlignment="1">
      <alignment horizontal="center" vertical="center" wrapText="1"/>
    </xf>
    <xf numFmtId="0" fontId="26" fillId="0" borderId="14" xfId="2" applyFont="1" applyFill="1" applyBorder="1" applyAlignment="1">
      <alignment horizontal="center" vertical="center" wrapText="1"/>
    </xf>
    <xf numFmtId="0" fontId="26" fillId="0" borderId="41" xfId="2" applyFont="1" applyFill="1" applyBorder="1" applyAlignment="1">
      <alignment horizontal="center" vertical="center" wrapText="1"/>
    </xf>
    <xf numFmtId="49" fontId="26" fillId="0" borderId="22" xfId="2" applyNumberFormat="1" applyFont="1" applyFill="1" applyBorder="1" applyAlignment="1">
      <alignment horizontal="center" vertical="center" wrapText="1"/>
    </xf>
    <xf numFmtId="0" fontId="25" fillId="0" borderId="3" xfId="2" applyFont="1" applyFill="1" applyBorder="1" applyAlignment="1">
      <alignment horizontal="center" vertical="center" wrapText="1"/>
    </xf>
    <xf numFmtId="164" fontId="25" fillId="0" borderId="3" xfId="4" applyFont="1" applyFill="1" applyBorder="1" applyAlignment="1">
      <alignment horizontal="center" vertical="center" wrapText="1"/>
    </xf>
    <xf numFmtId="14" fontId="25" fillId="0" borderId="3" xfId="2" applyNumberFormat="1" applyFont="1" applyFill="1" applyBorder="1" applyAlignment="1">
      <alignment horizontal="center" vertical="center" wrapText="1"/>
    </xf>
    <xf numFmtId="0" fontId="26" fillId="0" borderId="3" xfId="2" applyFont="1" applyFill="1" applyBorder="1" applyAlignment="1">
      <alignment horizontal="center" vertical="center" wrapText="1"/>
    </xf>
    <xf numFmtId="0" fontId="26" fillId="0" borderId="23" xfId="2" applyFont="1" applyFill="1" applyBorder="1" applyAlignment="1">
      <alignment horizontal="center" vertical="center" wrapText="1"/>
    </xf>
    <xf numFmtId="49" fontId="26" fillId="0" borderId="26" xfId="2" applyNumberFormat="1" applyFont="1" applyFill="1" applyBorder="1" applyAlignment="1">
      <alignment horizontal="center" vertical="center" wrapText="1"/>
    </xf>
    <xf numFmtId="0" fontId="26" fillId="0" borderId="40" xfId="2" applyFont="1" applyFill="1" applyBorder="1" applyAlignment="1">
      <alignment horizontal="center" vertical="center" wrapText="1"/>
    </xf>
    <xf numFmtId="0" fontId="26" fillId="0" borderId="14" xfId="1" applyFont="1" applyFill="1" applyBorder="1" applyAlignment="1">
      <alignment horizontal="center" vertical="center" wrapText="1"/>
    </xf>
    <xf numFmtId="164" fontId="26" fillId="0" borderId="1" xfId="4" applyFont="1" applyFill="1" applyBorder="1" applyAlignment="1">
      <alignment horizontal="center" vertical="center" wrapText="1"/>
    </xf>
    <xf numFmtId="0" fontId="26" fillId="0" borderId="8" xfId="1" applyFont="1" applyFill="1" applyBorder="1" applyAlignment="1">
      <alignment horizontal="center" vertical="center" wrapText="1"/>
    </xf>
    <xf numFmtId="14" fontId="26" fillId="0" borderId="1" xfId="1" applyNumberFormat="1" applyFont="1" applyFill="1" applyBorder="1" applyAlignment="1">
      <alignment horizontal="center" vertical="center" wrapText="1"/>
    </xf>
    <xf numFmtId="14" fontId="26" fillId="0" borderId="31" xfId="2" applyNumberFormat="1" applyFont="1" applyFill="1" applyBorder="1" applyAlignment="1">
      <alignment horizontal="center" vertical="center" wrapText="1"/>
    </xf>
    <xf numFmtId="14" fontId="26" fillId="0" borderId="10" xfId="2" applyNumberFormat="1" applyFont="1" applyFill="1" applyBorder="1" applyAlignment="1">
      <alignment horizontal="center" vertical="center" wrapText="1"/>
    </xf>
    <xf numFmtId="0" fontId="26" fillId="0" borderId="29" xfId="1" applyFont="1" applyFill="1" applyBorder="1" applyAlignment="1">
      <alignment horizontal="center" vertical="center" wrapText="1"/>
    </xf>
    <xf numFmtId="0" fontId="26" fillId="0" borderId="15" xfId="1" applyFont="1" applyFill="1" applyBorder="1" applyAlignment="1">
      <alignment horizontal="center" vertical="center" wrapText="1"/>
    </xf>
    <xf numFmtId="164" fontId="26" fillId="0" borderId="15" xfId="4" applyFont="1" applyFill="1" applyBorder="1" applyAlignment="1">
      <alignment horizontal="center" vertical="center" wrapText="1"/>
    </xf>
    <xf numFmtId="14" fontId="26" fillId="0" borderId="33" xfId="2" applyNumberFormat="1" applyFont="1" applyFill="1" applyBorder="1" applyAlignment="1">
      <alignment horizontal="center" vertical="center" wrapText="1"/>
    </xf>
    <xf numFmtId="0" fontId="23" fillId="0" borderId="0" xfId="1" applyFont="1" applyFill="1" applyBorder="1" applyAlignment="1">
      <alignment horizontal="center" vertical="center" wrapText="1"/>
    </xf>
    <xf numFmtId="14" fontId="26" fillId="0" borderId="17" xfId="2" applyNumberFormat="1" applyFont="1" applyFill="1" applyBorder="1" applyAlignment="1">
      <alignment horizontal="center" vertical="center" wrapText="1"/>
    </xf>
    <xf numFmtId="0" fontId="26" fillId="0" borderId="30" xfId="1" applyFont="1" applyFill="1" applyBorder="1" applyAlignment="1">
      <alignment horizontal="center" vertical="center" wrapText="1"/>
    </xf>
    <xf numFmtId="4" fontId="33" fillId="0" borderId="3" xfId="2" applyNumberFormat="1" applyFont="1" applyFill="1" applyBorder="1" applyAlignment="1">
      <alignment horizontal="center" vertical="center" wrapText="1"/>
    </xf>
    <xf numFmtId="49" fontId="26" fillId="0" borderId="3" xfId="2" applyNumberFormat="1" applyFont="1" applyFill="1" applyBorder="1" applyAlignment="1">
      <alignment horizontal="center" vertical="center" wrapText="1"/>
    </xf>
    <xf numFmtId="4" fontId="26" fillId="0" borderId="4" xfId="1" applyNumberFormat="1" applyFont="1" applyFill="1" applyBorder="1" applyAlignment="1">
      <alignment horizontal="center" vertical="center" wrapText="1"/>
    </xf>
    <xf numFmtId="0" fontId="26" fillId="0" borderId="4" xfId="1" applyNumberFormat="1" applyFont="1" applyFill="1" applyBorder="1" applyAlignment="1">
      <alignment horizontal="center" vertical="center" wrapText="1"/>
    </xf>
    <xf numFmtId="4" fontId="26" fillId="0" borderId="1" xfId="1" applyNumberFormat="1" applyFont="1" applyFill="1" applyBorder="1" applyAlignment="1">
      <alignment horizontal="center" vertical="center" wrapText="1"/>
    </xf>
    <xf numFmtId="4" fontId="26" fillId="0" borderId="6" xfId="1" applyNumberFormat="1" applyFont="1" applyFill="1" applyBorder="1" applyAlignment="1">
      <alignment horizontal="center" vertical="center" wrapText="1"/>
    </xf>
    <xf numFmtId="4" fontId="26" fillId="0" borderId="11" xfId="1" applyNumberFormat="1" applyFont="1" applyFill="1" applyBorder="1" applyAlignment="1">
      <alignment horizontal="center" vertical="center" wrapText="1"/>
    </xf>
    <xf numFmtId="0" fontId="26" fillId="0" borderId="11" xfId="1" applyNumberFormat="1" applyFont="1" applyFill="1" applyBorder="1" applyAlignment="1">
      <alignment horizontal="center" vertical="center" wrapText="1"/>
    </xf>
    <xf numFmtId="4" fontId="32" fillId="0" borderId="1" xfId="1" applyNumberFormat="1" applyFont="1" applyFill="1" applyBorder="1" applyAlignment="1">
      <alignment horizontal="center" vertical="center" wrapText="1"/>
    </xf>
    <xf numFmtId="4" fontId="32" fillId="0" borderId="6" xfId="1" applyNumberFormat="1" applyFont="1" applyFill="1" applyBorder="1" applyAlignment="1">
      <alignment horizontal="center" vertical="center" wrapText="1"/>
    </xf>
    <xf numFmtId="4" fontId="26" fillId="0" borderId="9" xfId="1" applyNumberFormat="1" applyFont="1" applyFill="1" applyBorder="1" applyAlignment="1">
      <alignment horizontal="center" vertical="center" wrapText="1"/>
    </xf>
    <xf numFmtId="0" fontId="26" fillId="0" borderId="4" xfId="2" applyNumberFormat="1" applyFont="1" applyFill="1" applyBorder="1" applyAlignment="1">
      <alignment horizontal="center" vertical="center" wrapText="1"/>
    </xf>
    <xf numFmtId="4" fontId="26" fillId="0" borderId="11" xfId="2" applyNumberFormat="1" applyFont="1" applyFill="1" applyBorder="1" applyAlignment="1">
      <alignment horizontal="center" vertical="center" wrapText="1"/>
    </xf>
    <xf numFmtId="4" fontId="26" fillId="0" borderId="15" xfId="2" applyNumberFormat="1" applyFont="1" applyFill="1" applyBorder="1" applyAlignment="1">
      <alignment horizontal="center" vertical="center" wrapText="1"/>
    </xf>
    <xf numFmtId="49" fontId="26" fillId="0" borderId="12" xfId="2" applyNumberFormat="1" applyFont="1" applyFill="1" applyBorder="1" applyAlignment="1">
      <alignment horizontal="center" vertical="center" wrapText="1"/>
    </xf>
    <xf numFmtId="4" fontId="32" fillId="0" borderId="11" xfId="2" applyNumberFormat="1" applyFont="1" applyFill="1" applyBorder="1" applyAlignment="1">
      <alignment horizontal="center" vertical="center" wrapText="1"/>
    </xf>
    <xf numFmtId="4" fontId="26" fillId="0" borderId="14" xfId="1" applyNumberFormat="1" applyFont="1" applyFill="1" applyBorder="1" applyAlignment="1">
      <alignment horizontal="center" vertical="center" wrapText="1"/>
    </xf>
    <xf numFmtId="0" fontId="26" fillId="0" borderId="12" xfId="1" applyFont="1" applyFill="1" applyBorder="1" applyAlignment="1">
      <alignment horizontal="center" vertical="center" wrapText="1"/>
    </xf>
    <xf numFmtId="4" fontId="26" fillId="0" borderId="12" xfId="1" applyNumberFormat="1" applyFont="1" applyFill="1" applyBorder="1" applyAlignment="1">
      <alignment horizontal="center" vertical="center" wrapText="1"/>
    </xf>
    <xf numFmtId="0" fontId="26" fillId="0" borderId="21" xfId="2" applyFont="1" applyFill="1" applyBorder="1" applyAlignment="1">
      <alignment horizontal="center" vertical="center" wrapText="1"/>
    </xf>
    <xf numFmtId="0" fontId="26" fillId="0" borderId="8" xfId="2" applyFont="1" applyFill="1" applyBorder="1" applyAlignment="1">
      <alignment horizontal="center" vertical="center" wrapText="1"/>
    </xf>
    <xf numFmtId="49" fontId="26" fillId="0" borderId="9" xfId="0" applyNumberFormat="1" applyFont="1" applyFill="1" applyBorder="1" applyAlignment="1">
      <alignment horizontal="center" vertical="center" wrapText="1"/>
    </xf>
    <xf numFmtId="49" fontId="26" fillId="0" borderId="15" xfId="0" applyNumberFormat="1" applyFont="1" applyFill="1" applyBorder="1" applyAlignment="1">
      <alignment horizontal="center" vertical="center" wrapText="1"/>
    </xf>
    <xf numFmtId="0" fontId="26" fillId="0" borderId="30" xfId="2" applyFont="1" applyFill="1" applyBorder="1" applyAlignment="1">
      <alignment horizontal="center" vertical="center" wrapText="1"/>
    </xf>
    <xf numFmtId="0" fontId="26" fillId="0" borderId="17" xfId="2" applyFont="1" applyFill="1" applyBorder="1" applyAlignment="1">
      <alignment horizontal="center" vertical="center" wrapText="1"/>
    </xf>
    <xf numFmtId="0" fontId="19" fillId="0" borderId="19" xfId="1" applyFont="1" applyFill="1" applyBorder="1" applyAlignment="1">
      <alignment horizontal="center" vertical="center" wrapText="1"/>
    </xf>
    <xf numFmtId="0" fontId="19" fillId="0" borderId="19" xfId="2" applyFont="1" applyFill="1" applyBorder="1" applyAlignment="1">
      <alignment horizontal="center" vertical="center" wrapText="1"/>
    </xf>
    <xf numFmtId="0" fontId="27" fillId="0" borderId="42" xfId="1" applyFont="1" applyFill="1" applyBorder="1" applyAlignment="1">
      <alignment horizontal="center" vertical="center" wrapText="1"/>
    </xf>
    <xf numFmtId="0" fontId="27" fillId="0" borderId="37" xfId="1" applyFont="1" applyFill="1" applyBorder="1" applyAlignment="1">
      <alignment vertical="center" wrapText="1"/>
    </xf>
    <xf numFmtId="0" fontId="27" fillId="0" borderId="37" xfId="1" applyFont="1" applyFill="1" applyBorder="1" applyAlignment="1">
      <alignment horizontal="center" vertical="center" wrapText="1"/>
    </xf>
    <xf numFmtId="4" fontId="26" fillId="0" borderId="3" xfId="2" applyNumberFormat="1" applyFont="1" applyFill="1" applyBorder="1" applyAlignment="1">
      <alignment horizontal="center" vertical="center" wrapText="1"/>
    </xf>
    <xf numFmtId="164" fontId="26" fillId="0" borderId="11" xfId="4" applyFont="1" applyFill="1" applyBorder="1" applyAlignment="1">
      <alignment horizontal="center" vertical="center" wrapText="1"/>
    </xf>
    <xf numFmtId="14" fontId="26" fillId="0" borderId="11" xfId="1" applyNumberFormat="1" applyFont="1" applyFill="1" applyBorder="1" applyAlignment="1">
      <alignment horizontal="center" vertical="center" wrapText="1"/>
    </xf>
    <xf numFmtId="4" fontId="26" fillId="0" borderId="9" xfId="2" applyNumberFormat="1" applyFont="1" applyFill="1" applyBorder="1" applyAlignment="1">
      <alignment horizontal="center" vertical="center" wrapText="1"/>
    </xf>
    <xf numFmtId="4" fontId="26" fillId="0" borderId="47" xfId="1" applyNumberFormat="1" applyFont="1" applyFill="1" applyBorder="1" applyAlignment="1">
      <alignment vertical="center" wrapText="1"/>
    </xf>
    <xf numFmtId="0" fontId="19" fillId="0" borderId="8" xfId="2" applyFont="1" applyFill="1" applyBorder="1" applyAlignment="1">
      <alignment horizontal="center" vertical="center" wrapText="1"/>
    </xf>
    <xf numFmtId="0" fontId="26" fillId="0" borderId="9" xfId="2" applyFont="1" applyFill="1" applyBorder="1" applyAlignment="1">
      <alignment horizontal="center" vertical="center" wrapText="1"/>
    </xf>
    <xf numFmtId="164" fontId="26" fillId="0" borderId="3" xfId="4" applyFont="1" applyFill="1" applyBorder="1" applyAlignment="1">
      <alignment horizontal="center" vertical="center" wrapText="1"/>
    </xf>
    <xf numFmtId="4" fontId="26" fillId="0" borderId="15" xfId="1" applyNumberFormat="1" applyFont="1" applyFill="1" applyBorder="1" applyAlignment="1">
      <alignment horizontal="center" vertical="center" wrapText="1"/>
    </xf>
    <xf numFmtId="0" fontId="26" fillId="0" borderId="18" xfId="2" applyFont="1" applyFill="1" applyBorder="1" applyAlignment="1">
      <alignment horizontal="center" vertical="center" wrapText="1"/>
    </xf>
    <xf numFmtId="14" fontId="26" fillId="0" borderId="3" xfId="2" applyNumberFormat="1" applyFont="1" applyFill="1" applyBorder="1" applyAlignment="1">
      <alignment horizontal="center" vertical="center" wrapText="1"/>
    </xf>
    <xf numFmtId="0" fontId="26" fillId="0" borderId="27" xfId="2" applyFont="1" applyFill="1" applyBorder="1" applyAlignment="1">
      <alignment horizontal="center" vertical="center" wrapText="1"/>
    </xf>
    <xf numFmtId="0" fontId="26" fillId="0" borderId="10" xfId="2" applyFont="1" applyFill="1" applyBorder="1" applyAlignment="1">
      <alignment horizontal="center" vertical="center" wrapText="1"/>
    </xf>
    <xf numFmtId="0" fontId="26" fillId="0" borderId="36" xfId="2" applyFont="1" applyFill="1" applyBorder="1" applyAlignment="1">
      <alignment horizontal="center" vertical="center" wrapText="1"/>
    </xf>
    <xf numFmtId="0" fontId="26" fillId="0" borderId="36" xfId="1" applyFont="1" applyFill="1" applyBorder="1" applyAlignment="1">
      <alignment horizontal="center" vertical="center" wrapText="1"/>
    </xf>
    <xf numFmtId="0" fontId="26" fillId="6" borderId="18" xfId="1" applyFont="1" applyFill="1" applyBorder="1" applyAlignment="1">
      <alignment horizontal="center" vertical="center" wrapText="1"/>
    </xf>
    <xf numFmtId="14" fontId="26" fillId="6" borderId="28" xfId="1" applyNumberFormat="1" applyFont="1" applyFill="1" applyBorder="1" applyAlignment="1">
      <alignment horizontal="center" vertical="center" wrapText="1"/>
    </xf>
    <xf numFmtId="0" fontId="26" fillId="6" borderId="9" xfId="1" applyFont="1" applyFill="1" applyBorder="1" applyAlignment="1">
      <alignment horizontal="center" vertical="center" wrapText="1"/>
    </xf>
    <xf numFmtId="0" fontId="26" fillId="6" borderId="10" xfId="1" applyFont="1" applyFill="1" applyBorder="1" applyAlignment="1">
      <alignment horizontal="center" vertical="center" wrapText="1"/>
    </xf>
    <xf numFmtId="0" fontId="1" fillId="6" borderId="0" xfId="0" applyFont="1" applyFill="1"/>
    <xf numFmtId="0" fontId="26" fillId="0" borderId="4" xfId="2" applyFont="1" applyFill="1" applyBorder="1" applyAlignment="1">
      <alignment horizontal="left" vertical="center" wrapText="1"/>
    </xf>
    <xf numFmtId="49" fontId="26" fillId="0" borderId="3" xfId="2" applyNumberFormat="1" applyFont="1" applyFill="1" applyBorder="1" applyAlignment="1">
      <alignment horizontal="left" vertical="center" wrapText="1"/>
    </xf>
    <xf numFmtId="0" fontId="26" fillId="0" borderId="4" xfId="1" applyNumberFormat="1" applyFont="1" applyFill="1" applyBorder="1" applyAlignment="1">
      <alignment horizontal="left" vertical="center" wrapText="1"/>
    </xf>
    <xf numFmtId="0" fontId="26" fillId="0" borderId="1" xfId="1" applyNumberFormat="1" applyFont="1" applyFill="1" applyBorder="1" applyAlignment="1">
      <alignment horizontal="left" vertical="center" wrapText="1"/>
    </xf>
    <xf numFmtId="0" fontId="26" fillId="0" borderId="6" xfId="1" applyFont="1" applyFill="1" applyBorder="1" applyAlignment="1">
      <alignment horizontal="left" vertical="center" wrapText="1"/>
    </xf>
    <xf numFmtId="49" fontId="26" fillId="0" borderId="11" xfId="1" applyNumberFormat="1" applyFont="1" applyFill="1" applyBorder="1" applyAlignment="1">
      <alignment horizontal="left" vertical="center" wrapText="1"/>
    </xf>
    <xf numFmtId="0" fontId="26" fillId="0" borderId="1" xfId="1" applyFont="1" applyFill="1" applyBorder="1" applyAlignment="1">
      <alignment horizontal="left" vertical="center" wrapText="1"/>
    </xf>
    <xf numFmtId="0" fontId="26" fillId="0" borderId="9" xfId="2" applyNumberFormat="1" applyFont="1" applyFill="1" applyBorder="1" applyAlignment="1">
      <alignment horizontal="left" vertical="center" wrapText="1"/>
    </xf>
    <xf numFmtId="0" fontId="26" fillId="0" borderId="1" xfId="2" applyFont="1" applyFill="1" applyBorder="1" applyAlignment="1">
      <alignment horizontal="left" vertical="center" wrapText="1"/>
    </xf>
    <xf numFmtId="0" fontId="26" fillId="0" borderId="6" xfId="2" applyFont="1" applyFill="1" applyBorder="1" applyAlignment="1">
      <alignment horizontal="left" vertical="center" wrapText="1"/>
    </xf>
    <xf numFmtId="0" fontId="26" fillId="0" borderId="4" xfId="2" applyNumberFormat="1" applyFont="1" applyFill="1" applyBorder="1" applyAlignment="1">
      <alignment horizontal="left" vertical="center" wrapText="1"/>
    </xf>
    <xf numFmtId="49" fontId="26" fillId="0" borderId="6" xfId="2" applyNumberFormat="1" applyFont="1" applyFill="1" applyBorder="1" applyAlignment="1">
      <alignment horizontal="left" vertical="center" wrapText="1"/>
    </xf>
    <xf numFmtId="0" fontId="32" fillId="0" borderId="14" xfId="2" applyFont="1" applyFill="1" applyBorder="1" applyAlignment="1">
      <alignment horizontal="left" vertical="center" wrapText="1"/>
    </xf>
    <xf numFmtId="49" fontId="26" fillId="0" borderId="15" xfId="2" applyNumberFormat="1" applyFont="1" applyFill="1" applyBorder="1" applyAlignment="1">
      <alignment horizontal="left" vertical="center" wrapText="1"/>
    </xf>
    <xf numFmtId="49" fontId="26" fillId="0" borderId="1" xfId="2" applyNumberFormat="1" applyFont="1" applyFill="1" applyBorder="1" applyAlignment="1">
      <alignment horizontal="left" vertical="center" wrapText="1"/>
    </xf>
    <xf numFmtId="0" fontId="26" fillId="0" borderId="6" xfId="2" applyNumberFormat="1" applyFont="1" applyFill="1" applyBorder="1" applyAlignment="1">
      <alignment horizontal="left" vertical="center" wrapText="1"/>
    </xf>
    <xf numFmtId="0" fontId="26" fillId="0" borderId="11" xfId="2" applyFont="1" applyFill="1" applyBorder="1" applyAlignment="1">
      <alignment horizontal="left" vertical="center" wrapText="1"/>
    </xf>
    <xf numFmtId="49" fontId="26" fillId="0" borderId="14" xfId="2" applyNumberFormat="1" applyFont="1" applyFill="1" applyBorder="1" applyAlignment="1">
      <alignment horizontal="left" vertical="center" wrapText="1"/>
    </xf>
    <xf numFmtId="0" fontId="26" fillId="0" borderId="3" xfId="2" applyFont="1" applyFill="1" applyBorder="1" applyAlignment="1">
      <alignment horizontal="left" vertical="center" wrapText="1"/>
    </xf>
    <xf numFmtId="0" fontId="26" fillId="0" borderId="12" xfId="2" applyNumberFormat="1" applyFont="1" applyFill="1" applyBorder="1" applyAlignment="1">
      <alignment horizontal="left" vertical="center" wrapText="1"/>
    </xf>
    <xf numFmtId="49" fontId="26" fillId="0" borderId="11" xfId="2" applyNumberFormat="1" applyFont="1" applyFill="1" applyBorder="1" applyAlignment="1">
      <alignment horizontal="left" vertical="center" wrapText="1"/>
    </xf>
    <xf numFmtId="0" fontId="32" fillId="0" borderId="1" xfId="2" applyFont="1" applyFill="1" applyBorder="1" applyAlignment="1">
      <alignment horizontal="left" vertical="center" wrapText="1"/>
    </xf>
    <xf numFmtId="0" fontId="26" fillId="0" borderId="4" xfId="1" applyFont="1" applyFill="1" applyBorder="1" applyAlignment="1">
      <alignment horizontal="left" vertical="center" wrapText="1"/>
    </xf>
    <xf numFmtId="49" fontId="26" fillId="0" borderId="4" xfId="1" applyNumberFormat="1" applyFont="1" applyFill="1" applyBorder="1" applyAlignment="1">
      <alignment horizontal="left" vertical="center" wrapText="1"/>
    </xf>
    <xf numFmtId="49" fontId="26" fillId="0" borderId="15" xfId="0" applyNumberFormat="1" applyFont="1" applyFill="1" applyBorder="1" applyAlignment="1">
      <alignment horizontal="left" vertical="center" wrapText="1"/>
    </xf>
    <xf numFmtId="49" fontId="26" fillId="0" borderId="9" xfId="0" applyNumberFormat="1" applyFont="1" applyFill="1" applyBorder="1" applyAlignment="1">
      <alignment horizontal="left" vertical="center" wrapText="1"/>
    </xf>
    <xf numFmtId="0" fontId="26" fillId="0" borderId="9" xfId="2" applyFont="1" applyFill="1" applyBorder="1" applyAlignment="1">
      <alignment horizontal="left" vertical="center" wrapText="1"/>
    </xf>
    <xf numFmtId="0" fontId="19" fillId="7" borderId="19" xfId="1" applyFont="1" applyFill="1" applyBorder="1" applyAlignment="1">
      <alignment horizontal="center" vertical="center" wrapText="1"/>
    </xf>
    <xf numFmtId="0" fontId="26" fillId="7" borderId="27" xfId="1" applyFont="1" applyFill="1" applyBorder="1" applyAlignment="1">
      <alignment horizontal="center" vertical="center" wrapText="1"/>
    </xf>
    <xf numFmtId="4" fontId="26" fillId="7" borderId="9" xfId="1" applyNumberFormat="1" applyFont="1" applyFill="1" applyBorder="1" applyAlignment="1">
      <alignment horizontal="center" vertical="center" wrapText="1"/>
    </xf>
    <xf numFmtId="0" fontId="26" fillId="7" borderId="9" xfId="2" applyNumberFormat="1" applyFont="1" applyFill="1" applyBorder="1" applyAlignment="1">
      <alignment horizontal="left" vertical="center" wrapText="1"/>
    </xf>
    <xf numFmtId="0" fontId="26" fillId="7" borderId="9" xfId="2" applyNumberFormat="1" applyFont="1" applyFill="1" applyBorder="1" applyAlignment="1">
      <alignment horizontal="center" vertical="center" wrapText="1"/>
    </xf>
    <xf numFmtId="0" fontId="26" fillId="7" borderId="19" xfId="1" applyFont="1" applyFill="1" applyBorder="1" applyAlignment="1">
      <alignment horizontal="center" vertical="center" wrapText="1"/>
    </xf>
    <xf numFmtId="0" fontId="19" fillId="0" borderId="4" xfId="2" applyNumberFormat="1" applyFont="1" applyFill="1" applyBorder="1" applyAlignment="1">
      <alignment horizontal="left" vertical="center" wrapText="1"/>
    </xf>
    <xf numFmtId="0" fontId="6" fillId="0" borderId="0" xfId="1" applyFont="1" applyAlignment="1">
      <alignment horizontal="center" vertical="center" wrapText="1"/>
    </xf>
    <xf numFmtId="0" fontId="9" fillId="2" borderId="3"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5" fillId="0" borderId="0" xfId="0" applyFont="1" applyAlignment="1">
      <alignment horizontal="center"/>
    </xf>
    <xf numFmtId="10" fontId="9" fillId="2" borderId="3" xfId="11" applyNumberFormat="1" applyFont="1" applyFill="1" applyBorder="1" applyAlignment="1">
      <alignment horizontal="center" vertical="center" wrapText="1"/>
    </xf>
    <xf numFmtId="10" fontId="9" fillId="2" borderId="11" xfId="11" applyNumberFormat="1" applyFont="1" applyFill="1" applyBorder="1" applyAlignment="1">
      <alignment horizontal="center" vertical="center" wrapText="1"/>
    </xf>
    <xf numFmtId="4" fontId="26" fillId="0" borderId="15" xfId="1" applyNumberFormat="1" applyFont="1" applyFill="1" applyBorder="1" applyAlignment="1">
      <alignment horizontal="center" vertical="center" wrapText="1"/>
    </xf>
    <xf numFmtId="4" fontId="26" fillId="0" borderId="11" xfId="1" applyNumberFormat="1" applyFont="1" applyFill="1" applyBorder="1" applyAlignment="1">
      <alignment horizontal="center" vertical="center" wrapText="1"/>
    </xf>
    <xf numFmtId="0" fontId="23" fillId="0" borderId="49" xfId="1" applyFont="1" applyFill="1" applyBorder="1" applyAlignment="1">
      <alignment horizontal="center" vertical="center" wrapText="1"/>
    </xf>
    <xf numFmtId="0" fontId="23" fillId="0" borderId="50" xfId="1" applyFont="1" applyFill="1" applyBorder="1" applyAlignment="1">
      <alignment horizontal="center" vertical="center" wrapText="1"/>
    </xf>
    <xf numFmtId="0" fontId="23" fillId="0" borderId="39" xfId="1" applyFont="1" applyFill="1" applyBorder="1" applyAlignment="1">
      <alignment horizontal="center" vertical="center" wrapText="1"/>
    </xf>
    <xf numFmtId="0" fontId="26" fillId="0" borderId="44" xfId="1" applyFont="1" applyFill="1" applyBorder="1" applyAlignment="1">
      <alignment horizontal="center" vertical="center" wrapText="1"/>
    </xf>
    <xf numFmtId="0" fontId="26" fillId="0" borderId="46" xfId="1" applyFont="1" applyFill="1" applyBorder="1" applyAlignment="1">
      <alignment horizontal="center" vertical="center" wrapText="1"/>
    </xf>
    <xf numFmtId="0" fontId="26" fillId="0" borderId="15" xfId="2" applyNumberFormat="1" applyFont="1" applyFill="1" applyBorder="1" applyAlignment="1">
      <alignment horizontal="left" vertical="center" wrapText="1"/>
    </xf>
    <xf numFmtId="0" fontId="26" fillId="0" borderId="11" xfId="2" applyNumberFormat="1" applyFont="1" applyFill="1" applyBorder="1" applyAlignment="1">
      <alignment horizontal="left" vertical="center" wrapText="1"/>
    </xf>
    <xf numFmtId="0" fontId="26" fillId="0" borderId="15" xfId="1" applyFont="1" applyFill="1" applyBorder="1" applyAlignment="1">
      <alignment horizontal="center" vertical="center" wrapText="1"/>
    </xf>
    <xf numFmtId="0" fontId="26" fillId="0" borderId="11" xfId="1" applyFont="1" applyFill="1" applyBorder="1" applyAlignment="1">
      <alignment horizontal="center" vertical="center" wrapText="1"/>
    </xf>
    <xf numFmtId="0" fontId="19" fillId="0" borderId="43" xfId="2" applyFont="1" applyFill="1" applyBorder="1" applyAlignment="1">
      <alignment horizontal="center" vertical="center" wrapText="1"/>
    </xf>
    <xf numFmtId="0" fontId="19" fillId="0" borderId="20" xfId="2" applyFont="1" applyFill="1" applyBorder="1" applyAlignment="1">
      <alignment horizontal="center" vertical="center" wrapText="1"/>
    </xf>
    <xf numFmtId="0" fontId="19" fillId="0" borderId="24" xfId="2" applyFont="1" applyFill="1" applyBorder="1" applyAlignment="1">
      <alignment horizontal="center" vertical="center" wrapText="1"/>
    </xf>
    <xf numFmtId="14" fontId="26" fillId="0" borderId="35" xfId="2" applyNumberFormat="1" applyFont="1" applyFill="1" applyBorder="1" applyAlignment="1">
      <alignment horizontal="center" vertical="center" wrapText="1"/>
    </xf>
    <xf numFmtId="14" fontId="26" fillId="0" borderId="41" xfId="2" applyNumberFormat="1" applyFont="1" applyFill="1" applyBorder="1" applyAlignment="1">
      <alignment horizontal="center" vertical="center" wrapText="1"/>
    </xf>
    <xf numFmtId="14" fontId="26" fillId="0" borderId="35" xfId="1" applyNumberFormat="1" applyFont="1" applyFill="1" applyBorder="1" applyAlignment="1">
      <alignment horizontal="center" vertical="center" wrapText="1"/>
    </xf>
    <xf numFmtId="14" fontId="26" fillId="0" borderId="41" xfId="1" applyNumberFormat="1" applyFont="1" applyFill="1" applyBorder="1" applyAlignment="1">
      <alignment horizontal="center" vertical="center" wrapText="1"/>
    </xf>
    <xf numFmtId="14" fontId="26" fillId="0" borderId="47" xfId="1" applyNumberFormat="1" applyFont="1" applyFill="1" applyBorder="1" applyAlignment="1">
      <alignment horizontal="center" vertical="center" wrapText="1"/>
    </xf>
    <xf numFmtId="0" fontId="19" fillId="0" borderId="43" xfId="1" applyFont="1" applyFill="1" applyBorder="1" applyAlignment="1">
      <alignment horizontal="center" vertical="center" wrapText="1"/>
    </xf>
    <xf numFmtId="0" fontId="19" fillId="0" borderId="20" xfId="1" applyFont="1" applyFill="1" applyBorder="1" applyAlignment="1">
      <alignment horizontal="center" vertical="center" wrapText="1"/>
    </xf>
    <xf numFmtId="0" fontId="19" fillId="0" borderId="24" xfId="1" applyFont="1" applyFill="1" applyBorder="1" applyAlignment="1">
      <alignment horizontal="center" vertical="center" wrapText="1"/>
    </xf>
    <xf numFmtId="49" fontId="19" fillId="0" borderId="43" xfId="2" applyNumberFormat="1" applyFont="1" applyFill="1" applyBorder="1" applyAlignment="1">
      <alignment horizontal="center" vertical="center" wrapText="1"/>
    </xf>
    <xf numFmtId="49" fontId="19" fillId="0" borderId="20" xfId="2" applyNumberFormat="1" applyFont="1" applyFill="1" applyBorder="1" applyAlignment="1">
      <alignment horizontal="center" vertical="center" wrapText="1"/>
    </xf>
    <xf numFmtId="49" fontId="19" fillId="0" borderId="24" xfId="2" applyNumberFormat="1" applyFont="1" applyFill="1" applyBorder="1" applyAlignment="1">
      <alignment horizontal="center" vertical="center" wrapText="1"/>
    </xf>
    <xf numFmtId="14" fontId="26" fillId="0" borderId="47" xfId="2" applyNumberFormat="1" applyFont="1" applyFill="1" applyBorder="1" applyAlignment="1">
      <alignment horizontal="center" vertical="center" wrapText="1"/>
    </xf>
    <xf numFmtId="0" fontId="26" fillId="0" borderId="43" xfId="2" applyFont="1" applyFill="1" applyBorder="1" applyAlignment="1">
      <alignment horizontal="center" vertical="center" wrapText="1"/>
    </xf>
    <xf numFmtId="0" fontId="26" fillId="0" borderId="20" xfId="2" applyFont="1" applyFill="1" applyBorder="1" applyAlignment="1">
      <alignment horizontal="center" vertical="center" wrapText="1"/>
    </xf>
    <xf numFmtId="0" fontId="26" fillId="0" borderId="24" xfId="2" applyFont="1" applyFill="1" applyBorder="1" applyAlignment="1">
      <alignment horizontal="center" vertical="center" wrapText="1"/>
    </xf>
    <xf numFmtId="0" fontId="26" fillId="0" borderId="44" xfId="2" applyFont="1" applyFill="1" applyBorder="1" applyAlignment="1">
      <alignment horizontal="center" vertical="center" wrapText="1"/>
    </xf>
    <xf numFmtId="0" fontId="26" fillId="0" borderId="45" xfId="2" applyFont="1" applyFill="1" applyBorder="1" applyAlignment="1">
      <alignment horizontal="center" vertical="center" wrapText="1"/>
    </xf>
    <xf numFmtId="0" fontId="26" fillId="0" borderId="43" xfId="1" applyFont="1" applyFill="1" applyBorder="1" applyAlignment="1">
      <alignment horizontal="center" vertical="center" wrapText="1"/>
    </xf>
    <xf numFmtId="0" fontId="26" fillId="0" borderId="20" xfId="1" applyFont="1" applyFill="1" applyBorder="1" applyAlignment="1">
      <alignment horizontal="center" vertical="center" wrapText="1"/>
    </xf>
    <xf numFmtId="0" fontId="26" fillId="0" borderId="24" xfId="1" applyFont="1" applyFill="1" applyBorder="1" applyAlignment="1">
      <alignment horizontal="center" vertical="center" wrapText="1"/>
    </xf>
    <xf numFmtId="0" fontId="26" fillId="0" borderId="45" xfId="1" applyFont="1" applyFill="1" applyBorder="1" applyAlignment="1">
      <alignment horizontal="center" vertical="center" wrapText="1"/>
    </xf>
    <xf numFmtId="0" fontId="26" fillId="0" borderId="48" xfId="1" applyFont="1" applyFill="1" applyBorder="1" applyAlignment="1">
      <alignment horizontal="center" vertical="center" wrapText="1"/>
    </xf>
    <xf numFmtId="14" fontId="19" fillId="0" borderId="20" xfId="1" applyNumberFormat="1" applyFont="1" applyFill="1" applyBorder="1" applyAlignment="1">
      <alignment horizontal="center" vertical="center" wrapText="1"/>
    </xf>
    <xf numFmtId="0" fontId="26" fillId="0" borderId="35" xfId="1" applyFont="1" applyFill="1" applyBorder="1" applyAlignment="1">
      <alignment horizontal="center" vertical="center" wrapText="1"/>
    </xf>
    <xf numFmtId="0" fontId="26" fillId="0" borderId="41" xfId="1" applyFont="1" applyFill="1" applyBorder="1" applyAlignment="1">
      <alignment horizontal="center" vertical="center" wrapText="1"/>
    </xf>
    <xf numFmtId="0" fontId="26" fillId="0" borderId="47" xfId="1" applyFont="1" applyFill="1" applyBorder="1" applyAlignment="1">
      <alignment horizontal="center" vertical="center" wrapText="1"/>
    </xf>
    <xf numFmtId="0" fontId="26" fillId="0" borderId="48" xfId="2" applyFont="1" applyFill="1" applyBorder="1" applyAlignment="1">
      <alignment horizontal="center" vertical="center" wrapText="1"/>
    </xf>
    <xf numFmtId="0" fontId="19" fillId="0" borderId="19" xfId="2" applyFont="1" applyFill="1" applyBorder="1" applyAlignment="1">
      <alignment horizontal="center" vertical="center" wrapText="1"/>
    </xf>
    <xf numFmtId="14" fontId="26" fillId="0" borderId="40" xfId="1" applyNumberFormat="1" applyFont="1" applyFill="1" applyBorder="1" applyAlignment="1">
      <alignment horizontal="center" vertical="center" wrapText="1"/>
    </xf>
    <xf numFmtId="0" fontId="26" fillId="0" borderId="35" xfId="2" applyFont="1" applyFill="1" applyBorder="1" applyAlignment="1">
      <alignment horizontal="center" vertical="center" wrapText="1"/>
    </xf>
    <xf numFmtId="0" fontId="26" fillId="0" borderId="41" xfId="2" applyFont="1" applyFill="1" applyBorder="1" applyAlignment="1">
      <alignment horizontal="center" vertical="center" wrapText="1"/>
    </xf>
    <xf numFmtId="0" fontId="19" fillId="0" borderId="42" xfId="0" applyFont="1" applyFill="1" applyBorder="1" applyAlignment="1">
      <alignment horizontal="center" vertical="center" wrapText="1"/>
    </xf>
    <xf numFmtId="0" fontId="19" fillId="0" borderId="37" xfId="0" applyFont="1" applyFill="1" applyBorder="1" applyAlignment="1">
      <alignment horizontal="center" vertical="center" wrapText="1"/>
    </xf>
    <xf numFmtId="0" fontId="19" fillId="0" borderId="38" xfId="0" applyFont="1" applyFill="1" applyBorder="1" applyAlignment="1">
      <alignment horizontal="center" vertical="center" wrapText="1"/>
    </xf>
    <xf numFmtId="0" fontId="19" fillId="0" borderId="43"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7" fillId="0" borderId="13" xfId="1" applyFont="1" applyFill="1" applyBorder="1" applyAlignment="1">
      <alignment horizontal="left" vertical="center" wrapText="1"/>
    </xf>
    <xf numFmtId="0" fontId="7" fillId="0" borderId="7" xfId="1" applyFont="1" applyFill="1" applyBorder="1" applyAlignment="1">
      <alignment horizontal="left" vertical="center" wrapText="1"/>
    </xf>
    <xf numFmtId="0" fontId="7" fillId="0" borderId="11" xfId="1" applyFont="1" applyBorder="1" applyAlignment="1">
      <alignment horizontal="left" vertical="center" wrapText="1"/>
    </xf>
    <xf numFmtId="0" fontId="7" fillId="0" borderId="1" xfId="1" applyFont="1" applyBorder="1" applyAlignment="1">
      <alignment horizontal="left" vertical="center" wrapText="1"/>
    </xf>
    <xf numFmtId="0" fontId="7" fillId="0" borderId="5" xfId="1" applyFont="1" applyFill="1" applyBorder="1" applyAlignment="1">
      <alignment horizontal="left" vertical="center" wrapText="1"/>
    </xf>
    <xf numFmtId="4" fontId="7" fillId="0" borderId="4" xfId="1" applyNumberFormat="1" applyFont="1" applyBorder="1" applyAlignment="1">
      <alignment horizontal="center" vertical="center" wrapText="1"/>
    </xf>
    <xf numFmtId="4" fontId="7" fillId="0" borderId="1" xfId="1" applyNumberFormat="1" applyFont="1" applyBorder="1" applyAlignment="1">
      <alignment horizontal="center" vertical="center" wrapText="1"/>
    </xf>
    <xf numFmtId="4" fontId="7" fillId="0" borderId="6" xfId="1" applyNumberFormat="1" applyFont="1" applyBorder="1" applyAlignment="1">
      <alignment horizontal="center" vertical="center" wrapText="1"/>
    </xf>
    <xf numFmtId="0" fontId="7" fillId="0" borderId="4" xfId="1" applyFont="1" applyBorder="1" applyAlignment="1">
      <alignment horizontal="left" vertical="center" wrapText="1"/>
    </xf>
    <xf numFmtId="0" fontId="7" fillId="0" borderId="6" xfId="1" applyFont="1" applyBorder="1" applyAlignment="1">
      <alignment horizontal="left" vertical="center" wrapText="1"/>
    </xf>
    <xf numFmtId="0" fontId="5" fillId="5" borderId="51"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1" xfId="1" applyFont="1" applyBorder="1" applyAlignment="1">
      <alignment horizontal="center" vertical="center" wrapText="1"/>
    </xf>
    <xf numFmtId="4" fontId="21" fillId="0" borderId="15" xfId="1" applyNumberFormat="1" applyFont="1" applyBorder="1" applyAlignment="1">
      <alignment horizontal="right" vertical="center" wrapText="1"/>
    </xf>
    <xf numFmtId="4" fontId="21" fillId="0" borderId="14" xfId="1" applyNumberFormat="1" applyFont="1" applyBorder="1" applyAlignment="1">
      <alignment horizontal="right" vertical="center" wrapText="1"/>
    </xf>
    <xf numFmtId="4" fontId="21" fillId="0" borderId="12" xfId="1" applyNumberFormat="1" applyFont="1" applyBorder="1" applyAlignment="1">
      <alignment horizontal="right" vertical="center" wrapText="1"/>
    </xf>
    <xf numFmtId="0" fontId="7" fillId="0" borderId="36"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34" xfId="1" applyFont="1" applyBorder="1" applyAlignment="1">
      <alignment horizontal="center" vertical="center" wrapText="1"/>
    </xf>
    <xf numFmtId="0" fontId="7" fillId="0" borderId="4" xfId="1" applyFont="1" applyBorder="1" applyAlignment="1">
      <alignment horizontal="center" vertical="center" wrapText="1"/>
    </xf>
    <xf numFmtId="0" fontId="7" fillId="0" borderId="1" xfId="1" applyFont="1" applyBorder="1" applyAlignment="1">
      <alignment horizontal="center" vertical="center" wrapText="1"/>
    </xf>
    <xf numFmtId="0" fontId="7" fillId="0" borderId="6" xfId="1" applyFont="1" applyBorder="1" applyAlignment="1">
      <alignment horizontal="center" vertical="center" wrapText="1"/>
    </xf>
    <xf numFmtId="0" fontId="19" fillId="0" borderId="0" xfId="1" applyFont="1" applyAlignment="1">
      <alignment horizontal="center" vertical="center" wrapText="1"/>
    </xf>
    <xf numFmtId="0" fontId="23" fillId="0" borderId="0" xfId="1" applyFont="1" applyAlignment="1">
      <alignment horizontal="center" vertical="center" wrapText="1"/>
    </xf>
    <xf numFmtId="0" fontId="5" fillId="2" borderId="51" xfId="1" applyFont="1" applyFill="1" applyBorder="1" applyAlignment="1">
      <alignment horizontal="center" vertical="center" wrapText="1"/>
    </xf>
    <xf numFmtId="4" fontId="7" fillId="0" borderId="15" xfId="1" applyNumberFormat="1" applyFont="1" applyBorder="1" applyAlignment="1">
      <alignment horizontal="right" vertical="center" wrapText="1"/>
    </xf>
    <xf numFmtId="4" fontId="7" fillId="0" borderId="14" xfId="1" applyNumberFormat="1" applyFont="1" applyBorder="1" applyAlignment="1">
      <alignment horizontal="right" vertical="center" wrapText="1"/>
    </xf>
    <xf numFmtId="4" fontId="7" fillId="0" borderId="12" xfId="1" applyNumberFormat="1" applyFont="1" applyBorder="1" applyAlignment="1">
      <alignment horizontal="right" vertical="center" wrapText="1"/>
    </xf>
    <xf numFmtId="0" fontId="7" fillId="0" borderId="5" xfId="1" applyFont="1" applyBorder="1" applyAlignment="1">
      <alignment horizontal="left" vertical="center" wrapText="1"/>
    </xf>
    <xf numFmtId="0" fontId="7" fillId="0" borderId="7" xfId="1" applyFont="1" applyBorder="1" applyAlignment="1">
      <alignment horizontal="left" vertical="center" wrapText="1"/>
    </xf>
    <xf numFmtId="0" fontId="7" fillId="0" borderId="4" xfId="1" applyFont="1" applyFill="1" applyBorder="1" applyAlignment="1">
      <alignment horizontal="center" vertical="center" wrapText="1"/>
    </xf>
    <xf numFmtId="0" fontId="7" fillId="0" borderId="6" xfId="1" applyFont="1" applyFill="1" applyBorder="1" applyAlignment="1">
      <alignment horizontal="center" vertical="center" wrapText="1"/>
    </xf>
    <xf numFmtId="4" fontId="20" fillId="0" borderId="15" xfId="1" applyNumberFormat="1" applyFont="1" applyBorder="1" applyAlignment="1">
      <alignment horizontal="right" vertical="center" wrapText="1"/>
    </xf>
    <xf numFmtId="4" fontId="20" fillId="0" borderId="12" xfId="1" applyNumberFormat="1" applyFont="1" applyBorder="1" applyAlignment="1">
      <alignment horizontal="right" vertical="center" wrapText="1"/>
    </xf>
    <xf numFmtId="49" fontId="19" fillId="0" borderId="11" xfId="2" applyNumberFormat="1" applyFont="1" applyFill="1" applyBorder="1" applyAlignment="1">
      <alignment horizontal="left" vertical="center" wrapText="1"/>
    </xf>
  </cellXfs>
  <cellStyles count="12">
    <cellStyle name="Cancel" xfId="1"/>
    <cellStyle name="Cancel 2" xfId="2"/>
    <cellStyle name="Euro" xfId="3"/>
    <cellStyle name="Millares" xfId="4" builtinId="3"/>
    <cellStyle name="Millares 2" xfId="5"/>
    <cellStyle name="Millares 3" xfId="6"/>
    <cellStyle name="Normal" xfId="0" builtinId="0"/>
    <cellStyle name="Normal 2" xfId="7"/>
    <cellStyle name="Normal 3" xfId="8"/>
    <cellStyle name="Normal 6" xfId="9"/>
    <cellStyle name="Normal 6 2" xfId="10"/>
    <cellStyle name="Porcentaje" xfId="11" builtinId="5"/>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1019175</xdr:colOff>
      <xdr:row>1</xdr:row>
      <xdr:rowOff>342900</xdr:rowOff>
    </xdr:to>
    <xdr:pic>
      <xdr:nvPicPr>
        <xdr:cNvPr id="1044" name="Imagen 1" descr="LOGO-NUEVO-ESSALU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764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ES%20EJECUCION%20DE%20INVERSIONES/2017/Anexo%20Informe%20Ejecuci&#243;n%20de%20Proyec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ANEXO 2"/>
      <sheetName val="ANEXO 2A"/>
      <sheetName val="ANEXO 1"/>
    </sheetNames>
    <sheetDataSet>
      <sheetData sheetId="0" refreshError="1"/>
      <sheetData sheetId="1" refreshError="1">
        <row r="18">
          <cell r="K18">
            <v>0</v>
          </cell>
        </row>
        <row r="22">
          <cell r="K22">
            <v>0</v>
          </cell>
        </row>
        <row r="23">
          <cell r="K23">
            <v>408870</v>
          </cell>
        </row>
        <row r="56">
          <cell r="K56">
            <v>2132222.4</v>
          </cell>
        </row>
      </sheetData>
      <sheetData sheetId="2" refreshError="1">
        <row r="7">
          <cell r="K7">
            <v>48000</v>
          </cell>
        </row>
        <row r="11">
          <cell r="K11">
            <v>0</v>
          </cell>
        </row>
        <row r="39">
          <cell r="K39">
            <v>0</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13"/>
  <sheetViews>
    <sheetView workbookViewId="0">
      <selection activeCell="F5" sqref="F5:F6"/>
    </sheetView>
  </sheetViews>
  <sheetFormatPr baseColWidth="10" defaultRowHeight="12.75" x14ac:dyDescent="0.2"/>
  <cols>
    <col min="2" max="2" width="35.140625" customWidth="1"/>
    <col min="5" max="5" width="12.85546875" customWidth="1"/>
    <col min="6" max="6" width="12.7109375" customWidth="1"/>
    <col min="7" max="7" width="33.28515625" customWidth="1"/>
  </cols>
  <sheetData>
    <row r="5" spans="2:7" ht="25.5" x14ac:dyDescent="0.2">
      <c r="B5" s="25" t="s">
        <v>20</v>
      </c>
      <c r="C5" s="25" t="s">
        <v>54</v>
      </c>
      <c r="D5" s="25" t="s">
        <v>93</v>
      </c>
      <c r="E5" s="29" t="s">
        <v>125</v>
      </c>
      <c r="F5" s="25" t="s">
        <v>25</v>
      </c>
      <c r="G5" s="25" t="s">
        <v>78</v>
      </c>
    </row>
    <row r="6" spans="2:7" ht="84.6" customHeight="1" x14ac:dyDescent="0.2">
      <c r="B6" s="3" t="s">
        <v>28</v>
      </c>
      <c r="C6" s="4">
        <v>5526271.46</v>
      </c>
      <c r="D6" s="4">
        <v>2210508.5840000003</v>
      </c>
      <c r="E6" s="24">
        <f>+C6-D6</f>
        <v>3315762.8759999997</v>
      </c>
      <c r="F6" s="8" t="s">
        <v>97</v>
      </c>
      <c r="G6" s="30" t="s">
        <v>106</v>
      </c>
    </row>
    <row r="7" spans="2:7" ht="60.6" customHeight="1" x14ac:dyDescent="0.2">
      <c r="B7" s="3" t="s">
        <v>65</v>
      </c>
      <c r="C7" s="4">
        <v>9523547</v>
      </c>
      <c r="D7" s="4">
        <v>1904709.4</v>
      </c>
      <c r="E7" s="24">
        <f>+C7-D7</f>
        <v>7618837.5999999996</v>
      </c>
      <c r="F7" s="6" t="s">
        <v>26</v>
      </c>
      <c r="G7" s="13" t="s">
        <v>130</v>
      </c>
    </row>
    <row r="8" spans="2:7" ht="102.6" customHeight="1" x14ac:dyDescent="0.2">
      <c r="B8" s="3" t="s">
        <v>6</v>
      </c>
      <c r="C8" s="4">
        <v>8365692</v>
      </c>
      <c r="D8" s="4">
        <f>+C8*0.2</f>
        <v>1673138.4000000001</v>
      </c>
      <c r="E8" s="24">
        <f>+C8-D8</f>
        <v>6692553.5999999996</v>
      </c>
      <c r="F8" s="8" t="s">
        <v>102</v>
      </c>
      <c r="G8" s="7" t="s">
        <v>131</v>
      </c>
    </row>
    <row r="9" spans="2:7" ht="18" customHeight="1" x14ac:dyDescent="0.2">
      <c r="B9" s="3" t="s">
        <v>128</v>
      </c>
      <c r="C9" s="4"/>
      <c r="D9" s="4"/>
      <c r="E9" s="24">
        <v>845084.59</v>
      </c>
      <c r="F9" s="8"/>
      <c r="G9" s="7"/>
    </row>
    <row r="10" spans="2:7" ht="21" customHeight="1" x14ac:dyDescent="0.2">
      <c r="B10" s="33" t="s">
        <v>129</v>
      </c>
      <c r="C10" s="32"/>
      <c r="D10" s="32"/>
      <c r="E10" s="31">
        <f>SUM(E6:E9)</f>
        <v>18472238.665999997</v>
      </c>
      <c r="F10" s="32"/>
      <c r="G10" s="32"/>
    </row>
    <row r="13" spans="2:7" x14ac:dyDescent="0.2">
      <c r="E13" s="27"/>
    </row>
  </sheetData>
  <phoneticPr fontId="11" type="noConversion"/>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4"/>
  <sheetViews>
    <sheetView zoomScale="96" zoomScaleNormal="96" workbookViewId="0">
      <selection activeCell="F5" sqref="F5:F6"/>
    </sheetView>
  </sheetViews>
  <sheetFormatPr baseColWidth="10" defaultRowHeight="12.75" x14ac:dyDescent="0.2"/>
  <cols>
    <col min="2" max="2" width="4.5703125" style="5" customWidth="1"/>
    <col min="3" max="3" width="11" style="5" customWidth="1"/>
    <col min="4" max="4" width="32.140625" style="1" customWidth="1"/>
    <col min="5" max="5" width="9.140625" style="2" customWidth="1"/>
    <col min="6" max="6" width="9.5703125" style="2" customWidth="1"/>
    <col min="7" max="7" width="39" style="15" customWidth="1"/>
    <col min="8" max="8" width="23.7109375" style="15" customWidth="1"/>
    <col min="9" max="10" width="11" style="14" customWidth="1"/>
  </cols>
  <sheetData>
    <row r="2" spans="2:11" ht="15.6" customHeight="1" x14ac:dyDescent="0.2">
      <c r="B2" s="303"/>
      <c r="C2" s="303"/>
      <c r="D2" s="303"/>
      <c r="E2" s="303"/>
      <c r="F2" s="303"/>
      <c r="G2" s="303"/>
      <c r="H2"/>
      <c r="I2" s="9"/>
      <c r="J2" s="9"/>
    </row>
    <row r="3" spans="2:11" ht="21.75" customHeight="1" x14ac:dyDescent="0.2">
      <c r="B3" s="303" t="s">
        <v>287</v>
      </c>
      <c r="C3" s="303"/>
      <c r="D3" s="303"/>
      <c r="E3" s="303"/>
      <c r="F3" s="303"/>
      <c r="G3" s="303"/>
      <c r="H3" s="303"/>
      <c r="I3" s="9"/>
      <c r="J3" s="9"/>
    </row>
    <row r="5" spans="2:11" ht="33" customHeight="1" x14ac:dyDescent="0.2">
      <c r="B5" s="34" t="s">
        <v>23</v>
      </c>
      <c r="C5" s="34" t="s">
        <v>132</v>
      </c>
      <c r="D5" s="34" t="s">
        <v>20</v>
      </c>
      <c r="E5" s="34" t="s">
        <v>54</v>
      </c>
      <c r="F5" s="34" t="s">
        <v>224</v>
      </c>
      <c r="G5" s="35" t="s">
        <v>225</v>
      </c>
      <c r="H5" s="35" t="s">
        <v>223</v>
      </c>
      <c r="I5" s="35" t="s">
        <v>32</v>
      </c>
      <c r="J5" s="35"/>
    </row>
    <row r="6" spans="2:11" ht="68.45" customHeight="1" x14ac:dyDescent="0.2">
      <c r="B6" s="36">
        <v>1</v>
      </c>
      <c r="C6" s="37" t="s">
        <v>133</v>
      </c>
      <c r="D6" s="38" t="s">
        <v>134</v>
      </c>
      <c r="E6" s="39">
        <v>562500</v>
      </c>
      <c r="F6" s="39">
        <v>100000</v>
      </c>
      <c r="G6" s="38" t="s">
        <v>209</v>
      </c>
      <c r="H6" s="45" t="s">
        <v>234</v>
      </c>
      <c r="I6" s="46"/>
      <c r="J6" s="46"/>
    </row>
    <row r="7" spans="2:11" s="55" customFormat="1" ht="112.9" customHeight="1" x14ac:dyDescent="0.2">
      <c r="B7" s="47">
        <v>2</v>
      </c>
      <c r="C7" s="48" t="s">
        <v>133</v>
      </c>
      <c r="D7" s="51" t="s">
        <v>135</v>
      </c>
      <c r="E7" s="52">
        <v>0</v>
      </c>
      <c r="F7" s="52">
        <v>0</v>
      </c>
      <c r="G7" s="51" t="s">
        <v>226</v>
      </c>
      <c r="H7" s="53" t="s">
        <v>227</v>
      </c>
      <c r="I7" s="54"/>
      <c r="J7" s="54"/>
    </row>
    <row r="8" spans="2:11" ht="41.45" customHeight="1" x14ac:dyDescent="0.2">
      <c r="B8" s="36">
        <v>3</v>
      </c>
      <c r="C8" s="37" t="s">
        <v>133</v>
      </c>
      <c r="D8" s="38" t="s">
        <v>136</v>
      </c>
      <c r="E8" s="39">
        <v>464035</v>
      </c>
      <c r="F8" s="39">
        <v>389400</v>
      </c>
      <c r="G8" s="38" t="s">
        <v>190</v>
      </c>
      <c r="H8" s="45" t="s">
        <v>228</v>
      </c>
      <c r="I8" s="37" t="s">
        <v>229</v>
      </c>
      <c r="J8" s="37"/>
    </row>
    <row r="9" spans="2:11" ht="38.450000000000003" customHeight="1" x14ac:dyDescent="0.2">
      <c r="B9" s="36">
        <v>4</v>
      </c>
      <c r="C9" s="37" t="s">
        <v>137</v>
      </c>
      <c r="D9" s="38" t="s">
        <v>138</v>
      </c>
      <c r="E9" s="39">
        <v>0</v>
      </c>
      <c r="F9" s="39">
        <v>0</v>
      </c>
      <c r="G9" s="38" t="s">
        <v>184</v>
      </c>
      <c r="H9" s="45" t="s">
        <v>230</v>
      </c>
      <c r="I9" s="37"/>
      <c r="J9" s="37"/>
    </row>
    <row r="10" spans="2:11" ht="56.45" customHeight="1" x14ac:dyDescent="0.2">
      <c r="B10" s="36">
        <v>5</v>
      </c>
      <c r="C10" s="37" t="s">
        <v>139</v>
      </c>
      <c r="D10" s="38" t="s">
        <v>140</v>
      </c>
      <c r="E10" s="39">
        <v>343950.65</v>
      </c>
      <c r="F10" s="39">
        <v>294952.09000000003</v>
      </c>
      <c r="G10" s="38" t="s">
        <v>189</v>
      </c>
      <c r="H10" s="45" t="s">
        <v>231</v>
      </c>
      <c r="I10" s="37" t="s">
        <v>229</v>
      </c>
      <c r="J10" s="37"/>
    </row>
    <row r="11" spans="2:11" ht="69.599999999999994" customHeight="1" x14ac:dyDescent="0.2">
      <c r="B11" s="36">
        <v>6</v>
      </c>
      <c r="C11" s="37" t="s">
        <v>139</v>
      </c>
      <c r="D11" s="38" t="s">
        <v>141</v>
      </c>
      <c r="E11" s="39">
        <v>0</v>
      </c>
      <c r="F11" s="39">
        <v>55000</v>
      </c>
      <c r="G11" s="38" t="s">
        <v>197</v>
      </c>
      <c r="H11" s="45" t="s">
        <v>232</v>
      </c>
      <c r="I11" s="37" t="s">
        <v>233</v>
      </c>
      <c r="J11" s="37"/>
    </row>
    <row r="12" spans="2:11" ht="67.5" x14ac:dyDescent="0.2">
      <c r="B12" s="36">
        <v>7</v>
      </c>
      <c r="C12" s="37" t="s">
        <v>142</v>
      </c>
      <c r="D12" s="38" t="s">
        <v>143</v>
      </c>
      <c r="E12" s="39">
        <v>0</v>
      </c>
      <c r="F12" s="39">
        <v>359000</v>
      </c>
      <c r="G12" s="38" t="s">
        <v>198</v>
      </c>
      <c r="H12" s="45" t="s">
        <v>235</v>
      </c>
      <c r="I12" s="37" t="s">
        <v>233</v>
      </c>
      <c r="J12" s="37"/>
    </row>
    <row r="13" spans="2:11" ht="71.45" customHeight="1" x14ac:dyDescent="0.2">
      <c r="B13" s="36">
        <v>8</v>
      </c>
      <c r="C13" s="37" t="s">
        <v>144</v>
      </c>
      <c r="D13" s="38" t="s">
        <v>145</v>
      </c>
      <c r="E13" s="39">
        <v>0</v>
      </c>
      <c r="F13" s="39">
        <v>66000</v>
      </c>
      <c r="G13" s="38" t="s">
        <v>199</v>
      </c>
      <c r="H13" s="45" t="s">
        <v>232</v>
      </c>
      <c r="I13" s="48"/>
      <c r="J13" s="48"/>
    </row>
    <row r="14" spans="2:11" ht="35.450000000000003" customHeight="1" x14ac:dyDescent="0.2">
      <c r="B14" s="36">
        <v>9</v>
      </c>
      <c r="C14" s="37" t="s">
        <v>144</v>
      </c>
      <c r="D14" s="38" t="s">
        <v>146</v>
      </c>
      <c r="E14" s="39">
        <v>0</v>
      </c>
      <c r="F14" s="39">
        <v>66000</v>
      </c>
      <c r="G14" s="38" t="s">
        <v>210</v>
      </c>
      <c r="H14" s="45" t="s">
        <v>236</v>
      </c>
      <c r="I14" s="37" t="s">
        <v>233</v>
      </c>
      <c r="J14" s="37"/>
      <c r="K14">
        <v>39900</v>
      </c>
    </row>
    <row r="15" spans="2:11" ht="71.45" customHeight="1" x14ac:dyDescent="0.2">
      <c r="B15" s="36">
        <v>10</v>
      </c>
      <c r="C15" s="37" t="s">
        <v>147</v>
      </c>
      <c r="D15" s="38" t="s">
        <v>148</v>
      </c>
      <c r="E15" s="39">
        <v>647178.41</v>
      </c>
      <c r="F15" s="39">
        <v>131272.73000000001</v>
      </c>
      <c r="G15" s="38" t="s">
        <v>213</v>
      </c>
      <c r="H15" s="45" t="s">
        <v>237</v>
      </c>
      <c r="I15" s="37"/>
      <c r="J15" s="37"/>
      <c r="K15">
        <v>9</v>
      </c>
    </row>
    <row r="16" spans="2:11" ht="72.599999999999994" customHeight="1" x14ac:dyDescent="0.2">
      <c r="B16" s="36">
        <v>11</v>
      </c>
      <c r="C16" s="37" t="s">
        <v>149</v>
      </c>
      <c r="D16" s="38" t="s">
        <v>150</v>
      </c>
      <c r="E16" s="39">
        <v>642216.24</v>
      </c>
      <c r="F16" s="39">
        <v>210000</v>
      </c>
      <c r="G16" s="38" t="s">
        <v>214</v>
      </c>
      <c r="H16" s="45" t="s">
        <v>239</v>
      </c>
      <c r="I16" s="37" t="s">
        <v>238</v>
      </c>
      <c r="J16" s="37"/>
      <c r="K16">
        <f>+K14*K15</f>
        <v>359100</v>
      </c>
    </row>
    <row r="17" spans="2:11" ht="34.9" customHeight="1" x14ac:dyDescent="0.2">
      <c r="B17" s="36">
        <v>12</v>
      </c>
      <c r="C17" s="37" t="s">
        <v>149</v>
      </c>
      <c r="D17" s="38" t="s">
        <v>151</v>
      </c>
      <c r="E17" s="39">
        <v>0</v>
      </c>
      <c r="F17" s="39">
        <v>66000</v>
      </c>
      <c r="G17" s="38" t="s">
        <v>191</v>
      </c>
      <c r="H17" s="45" t="s">
        <v>236</v>
      </c>
      <c r="I17" s="37" t="s">
        <v>233</v>
      </c>
      <c r="J17" s="37"/>
      <c r="K17">
        <v>400</v>
      </c>
    </row>
    <row r="18" spans="2:11" ht="32.450000000000003" customHeight="1" x14ac:dyDescent="0.2">
      <c r="B18" s="36">
        <v>13</v>
      </c>
      <c r="C18" s="37" t="s">
        <v>152</v>
      </c>
      <c r="D18" s="38" t="s">
        <v>153</v>
      </c>
      <c r="E18" s="39">
        <v>749038.88</v>
      </c>
      <c r="F18" s="39">
        <v>151327.85999999999</v>
      </c>
      <c r="G18" s="38" t="s">
        <v>215</v>
      </c>
      <c r="H18" s="38" t="s">
        <v>241</v>
      </c>
      <c r="I18" s="37"/>
      <c r="J18" s="37"/>
    </row>
    <row r="19" spans="2:11" ht="84" customHeight="1" x14ac:dyDescent="0.2">
      <c r="B19" s="36">
        <v>14</v>
      </c>
      <c r="C19" s="37" t="s">
        <v>154</v>
      </c>
      <c r="D19" s="38" t="s">
        <v>155</v>
      </c>
      <c r="E19" s="39">
        <v>0</v>
      </c>
      <c r="F19" s="39">
        <v>83700</v>
      </c>
      <c r="G19" s="38" t="s">
        <v>242</v>
      </c>
      <c r="H19" s="45" t="s">
        <v>236</v>
      </c>
      <c r="I19" s="37"/>
      <c r="J19" s="37"/>
    </row>
    <row r="20" spans="2:11" ht="68.45" customHeight="1" x14ac:dyDescent="0.2">
      <c r="B20" s="36">
        <v>15</v>
      </c>
      <c r="C20" s="37" t="s">
        <v>156</v>
      </c>
      <c r="D20" s="38" t="s">
        <v>157</v>
      </c>
      <c r="E20" s="39">
        <v>0</v>
      </c>
      <c r="F20" s="39">
        <v>0</v>
      </c>
      <c r="G20" s="38" t="s">
        <v>200</v>
      </c>
      <c r="H20" s="38"/>
      <c r="I20" s="37" t="s">
        <v>243</v>
      </c>
      <c r="J20" s="37"/>
    </row>
    <row r="21" spans="2:11" s="55" customFormat="1" ht="41.45" customHeight="1" x14ac:dyDescent="0.2">
      <c r="B21" s="47">
        <v>16</v>
      </c>
      <c r="C21" s="48" t="s">
        <v>156</v>
      </c>
      <c r="D21" s="51" t="s">
        <v>158</v>
      </c>
      <c r="E21" s="52">
        <v>364500</v>
      </c>
      <c r="F21" s="52">
        <v>0</v>
      </c>
      <c r="G21" s="51" t="s">
        <v>244</v>
      </c>
      <c r="H21" s="51"/>
      <c r="I21" s="48"/>
      <c r="J21" s="48"/>
    </row>
    <row r="22" spans="2:11" ht="43.9" customHeight="1" x14ac:dyDescent="0.2">
      <c r="B22" s="36">
        <v>17</v>
      </c>
      <c r="C22" s="37" t="s">
        <v>156</v>
      </c>
      <c r="D22" s="38" t="s">
        <v>159</v>
      </c>
      <c r="E22" s="39">
        <v>507644</v>
      </c>
      <c r="F22" s="39">
        <v>280000</v>
      </c>
      <c r="G22" s="38" t="s">
        <v>192</v>
      </c>
      <c r="H22" s="45" t="s">
        <v>245</v>
      </c>
      <c r="I22" s="37" t="s">
        <v>229</v>
      </c>
      <c r="J22" s="37"/>
    </row>
    <row r="23" spans="2:11" ht="70.150000000000006" customHeight="1" x14ac:dyDescent="0.2">
      <c r="B23" s="36">
        <v>18</v>
      </c>
      <c r="C23" s="37" t="s">
        <v>160</v>
      </c>
      <c r="D23" s="38" t="s">
        <v>161</v>
      </c>
      <c r="E23" s="39">
        <v>0</v>
      </c>
      <c r="F23" s="39">
        <v>55000</v>
      </c>
      <c r="G23" s="38" t="s">
        <v>201</v>
      </c>
      <c r="H23" s="45" t="s">
        <v>246</v>
      </c>
      <c r="I23" s="37" t="s">
        <v>247</v>
      </c>
      <c r="J23" s="37"/>
    </row>
    <row r="24" spans="2:11" ht="42.75" customHeight="1" x14ac:dyDescent="0.2">
      <c r="B24" s="36">
        <v>19</v>
      </c>
      <c r="C24" s="37" t="s">
        <v>162</v>
      </c>
      <c r="D24" s="38" t="s">
        <v>163</v>
      </c>
      <c r="E24" s="39">
        <v>236700</v>
      </c>
      <c r="F24" s="39">
        <v>23000</v>
      </c>
      <c r="G24" s="38" t="s">
        <v>220</v>
      </c>
      <c r="H24" s="38" t="s">
        <v>248</v>
      </c>
      <c r="I24" s="37"/>
      <c r="J24" s="37"/>
    </row>
    <row r="25" spans="2:11" ht="42.6" customHeight="1" x14ac:dyDescent="0.2">
      <c r="B25" s="36">
        <v>20</v>
      </c>
      <c r="C25" s="37" t="s">
        <v>164</v>
      </c>
      <c r="D25" s="38" t="s">
        <v>165</v>
      </c>
      <c r="E25" s="39">
        <v>343891.51</v>
      </c>
      <c r="F25" s="39">
        <v>294901.38</v>
      </c>
      <c r="G25" s="38" t="s">
        <v>193</v>
      </c>
      <c r="H25" s="38"/>
      <c r="I25" s="37" t="s">
        <v>229</v>
      </c>
      <c r="J25" s="37"/>
    </row>
    <row r="26" spans="2:11" ht="58.9" customHeight="1" x14ac:dyDescent="0.2">
      <c r="B26" s="36">
        <v>21</v>
      </c>
      <c r="C26" s="37" t="s">
        <v>166</v>
      </c>
      <c r="D26" s="38" t="s">
        <v>167</v>
      </c>
      <c r="E26" s="39">
        <v>553122.69999999995</v>
      </c>
      <c r="F26" s="39">
        <v>121756</v>
      </c>
      <c r="G26" s="38" t="s">
        <v>216</v>
      </c>
      <c r="H26" s="38" t="s">
        <v>241</v>
      </c>
      <c r="I26" s="37"/>
      <c r="J26" s="37"/>
    </row>
    <row r="27" spans="2:11" ht="58.9" customHeight="1" x14ac:dyDescent="0.2">
      <c r="B27" s="36">
        <v>22</v>
      </c>
      <c r="C27" s="37" t="s">
        <v>168</v>
      </c>
      <c r="D27" s="38" t="s">
        <v>169</v>
      </c>
      <c r="E27" s="39">
        <v>0</v>
      </c>
      <c r="F27" s="39">
        <v>0</v>
      </c>
      <c r="G27" s="38" t="s">
        <v>204</v>
      </c>
      <c r="H27" s="45" t="s">
        <v>249</v>
      </c>
      <c r="I27" s="37" t="s">
        <v>250</v>
      </c>
      <c r="J27" s="37"/>
    </row>
    <row r="28" spans="2:11" ht="57.6" customHeight="1" x14ac:dyDescent="0.2">
      <c r="B28" s="36">
        <v>23</v>
      </c>
      <c r="C28" s="37" t="s">
        <v>170</v>
      </c>
      <c r="D28" s="38" t="s">
        <v>171</v>
      </c>
      <c r="E28" s="39">
        <v>0</v>
      </c>
      <c r="F28" s="39">
        <v>0</v>
      </c>
      <c r="G28" s="38" t="s">
        <v>187</v>
      </c>
      <c r="H28" s="45" t="s">
        <v>230</v>
      </c>
      <c r="I28" s="37"/>
      <c r="J28" s="37"/>
    </row>
    <row r="29" spans="2:11" ht="70.900000000000006" customHeight="1" x14ac:dyDescent="0.2">
      <c r="B29" s="36">
        <v>24</v>
      </c>
      <c r="C29" s="37" t="s">
        <v>170</v>
      </c>
      <c r="D29" s="38" t="s">
        <v>172</v>
      </c>
      <c r="E29" s="39">
        <v>0</v>
      </c>
      <c r="F29" s="39">
        <v>359000</v>
      </c>
      <c r="G29" s="38" t="s">
        <v>194</v>
      </c>
      <c r="H29" s="45" t="s">
        <v>251</v>
      </c>
      <c r="I29" s="37" t="s">
        <v>233</v>
      </c>
      <c r="J29" s="37"/>
    </row>
    <row r="30" spans="2:11" ht="33" customHeight="1" x14ac:dyDescent="0.2">
      <c r="B30" s="36">
        <v>25</v>
      </c>
      <c r="C30" s="37" t="s">
        <v>170</v>
      </c>
      <c r="D30" s="38" t="s">
        <v>141</v>
      </c>
      <c r="E30" s="39">
        <v>0</v>
      </c>
      <c r="F30" s="39">
        <v>90000</v>
      </c>
      <c r="G30" s="38" t="s">
        <v>219</v>
      </c>
      <c r="H30" s="45" t="s">
        <v>236</v>
      </c>
      <c r="I30" s="37" t="s">
        <v>229</v>
      </c>
      <c r="J30" s="37"/>
    </row>
    <row r="31" spans="2:11" ht="33.6" customHeight="1" x14ac:dyDescent="0.2">
      <c r="B31" s="36">
        <v>26</v>
      </c>
      <c r="C31" s="37" t="s">
        <v>173</v>
      </c>
      <c r="D31" s="38" t="s">
        <v>174</v>
      </c>
      <c r="E31" s="39">
        <v>834512</v>
      </c>
      <c r="F31" s="39">
        <v>454237.5</v>
      </c>
      <c r="G31" s="38" t="s">
        <v>195</v>
      </c>
      <c r="H31" s="38"/>
      <c r="I31" s="37" t="s">
        <v>229</v>
      </c>
      <c r="J31" s="37"/>
    </row>
    <row r="32" spans="2:11" s="55" customFormat="1" ht="59.45" customHeight="1" x14ac:dyDescent="0.2">
      <c r="B32" s="47">
        <v>27</v>
      </c>
      <c r="C32" s="48" t="s">
        <v>175</v>
      </c>
      <c r="D32" s="51" t="s">
        <v>176</v>
      </c>
      <c r="E32" s="52">
        <v>407480.07</v>
      </c>
      <c r="F32" s="52">
        <v>217138</v>
      </c>
      <c r="G32" s="51" t="s">
        <v>203</v>
      </c>
      <c r="H32" s="53" t="s">
        <v>252</v>
      </c>
      <c r="I32" s="48"/>
      <c r="J32" s="48"/>
    </row>
    <row r="33" spans="2:10" ht="60.6" customHeight="1" x14ac:dyDescent="0.2">
      <c r="B33" s="36">
        <v>28</v>
      </c>
      <c r="C33" s="37" t="s">
        <v>175</v>
      </c>
      <c r="D33" s="38" t="s">
        <v>177</v>
      </c>
      <c r="E33" s="39">
        <v>20000</v>
      </c>
      <c r="F33" s="39">
        <v>299550</v>
      </c>
      <c r="G33" s="38" t="s">
        <v>202</v>
      </c>
      <c r="H33" s="38"/>
      <c r="I33" s="37" t="s">
        <v>233</v>
      </c>
      <c r="J33" s="37"/>
    </row>
    <row r="34" spans="2:10" ht="75" customHeight="1" x14ac:dyDescent="0.2">
      <c r="B34" s="36">
        <v>29</v>
      </c>
      <c r="C34" s="37" t="s">
        <v>175</v>
      </c>
      <c r="D34" s="38" t="s">
        <v>178</v>
      </c>
      <c r="E34" s="39">
        <v>777007.57</v>
      </c>
      <c r="F34" s="39">
        <v>332000</v>
      </c>
      <c r="G34" s="38" t="s">
        <v>217</v>
      </c>
      <c r="H34" s="45" t="s">
        <v>239</v>
      </c>
      <c r="I34" s="37" t="s">
        <v>238</v>
      </c>
      <c r="J34" s="37"/>
    </row>
    <row r="35" spans="2:10" ht="82.15" customHeight="1" x14ac:dyDescent="0.2">
      <c r="B35" s="36">
        <v>30</v>
      </c>
      <c r="C35" s="37" t="s">
        <v>175</v>
      </c>
      <c r="D35" s="38" t="s">
        <v>185</v>
      </c>
      <c r="E35" s="39">
        <v>0</v>
      </c>
      <c r="F35" s="39">
        <v>359000</v>
      </c>
      <c r="G35" s="38" t="s">
        <v>196</v>
      </c>
      <c r="H35" s="38" t="s">
        <v>253</v>
      </c>
      <c r="I35" s="37" t="s">
        <v>254</v>
      </c>
      <c r="J35" s="37"/>
    </row>
    <row r="36" spans="2:10" ht="43.15" customHeight="1" x14ac:dyDescent="0.2">
      <c r="B36" s="36">
        <v>31</v>
      </c>
      <c r="C36" s="37" t="s">
        <v>179</v>
      </c>
      <c r="D36" s="38" t="s">
        <v>180</v>
      </c>
      <c r="E36" s="39">
        <v>713702.38</v>
      </c>
      <c r="F36" s="39">
        <v>182449</v>
      </c>
      <c r="G36" s="38" t="s">
        <v>218</v>
      </c>
      <c r="H36" s="38" t="s">
        <v>241</v>
      </c>
      <c r="I36" s="37"/>
      <c r="J36" s="37"/>
    </row>
    <row r="37" spans="2:10" ht="58.15" customHeight="1" x14ac:dyDescent="0.2">
      <c r="B37" s="36">
        <v>32</v>
      </c>
      <c r="C37" s="41" t="s">
        <v>181</v>
      </c>
      <c r="D37" s="42" t="s">
        <v>182</v>
      </c>
      <c r="E37" s="39">
        <v>0</v>
      </c>
      <c r="F37" s="39">
        <v>0</v>
      </c>
      <c r="G37" s="38" t="s">
        <v>188</v>
      </c>
      <c r="H37" s="45" t="s">
        <v>230</v>
      </c>
      <c r="I37" s="37"/>
      <c r="J37" s="37"/>
    </row>
    <row r="38" spans="2:10" ht="61.15" customHeight="1" x14ac:dyDescent="0.2">
      <c r="B38" s="36">
        <v>33</v>
      </c>
      <c r="C38" s="41" t="s">
        <v>181</v>
      </c>
      <c r="D38" s="42" t="s">
        <v>183</v>
      </c>
      <c r="E38" s="39">
        <v>0</v>
      </c>
      <c r="F38" s="39">
        <v>0</v>
      </c>
      <c r="G38" s="38" t="s">
        <v>186</v>
      </c>
      <c r="H38" s="38"/>
      <c r="I38" s="37" t="s">
        <v>255</v>
      </c>
      <c r="J38" s="37"/>
    </row>
    <row r="39" spans="2:10" ht="22.15" customHeight="1" x14ac:dyDescent="0.2">
      <c r="B39" s="36"/>
      <c r="C39" s="36"/>
      <c r="D39" s="43" t="s">
        <v>284</v>
      </c>
      <c r="E39" s="44">
        <f>SUM(E6:E38)</f>
        <v>8167479.4100000001</v>
      </c>
      <c r="F39" s="44">
        <f>SUM(F6:F38)</f>
        <v>5040684.5600000005</v>
      </c>
      <c r="G39" s="40"/>
      <c r="H39" s="40"/>
      <c r="I39" s="47"/>
      <c r="J39" s="47"/>
    </row>
    <row r="40" spans="2:10" ht="9.6" customHeight="1" x14ac:dyDescent="0.2"/>
    <row r="41" spans="2:10" ht="20.45" customHeight="1" x14ac:dyDescent="0.2">
      <c r="B41" s="303" t="s">
        <v>260</v>
      </c>
      <c r="C41" s="303"/>
      <c r="D41" s="303"/>
      <c r="E41" s="303"/>
      <c r="F41" s="303"/>
      <c r="G41" s="303"/>
      <c r="H41"/>
      <c r="I41" s="9"/>
      <c r="J41" s="9"/>
    </row>
    <row r="43" spans="2:10" ht="41.45" customHeight="1" x14ac:dyDescent="0.2">
      <c r="B43" s="34" t="s">
        <v>23</v>
      </c>
      <c r="C43" s="34" t="s">
        <v>132</v>
      </c>
      <c r="D43" s="34" t="s">
        <v>20</v>
      </c>
      <c r="E43" s="34" t="s">
        <v>54</v>
      </c>
      <c r="F43" s="34" t="s">
        <v>263</v>
      </c>
      <c r="G43" s="35" t="s">
        <v>205</v>
      </c>
      <c r="H43" s="35"/>
      <c r="I43" s="35"/>
      <c r="J43" s="35"/>
    </row>
    <row r="44" spans="2:10" ht="59.45" customHeight="1" x14ac:dyDescent="0.2">
      <c r="B44" s="36">
        <v>1</v>
      </c>
      <c r="C44" s="37" t="s">
        <v>207</v>
      </c>
      <c r="D44" s="38" t="s">
        <v>206</v>
      </c>
      <c r="E44" s="39">
        <v>0</v>
      </c>
      <c r="F44" s="39">
        <v>55000</v>
      </c>
      <c r="G44" s="40" t="s">
        <v>208</v>
      </c>
      <c r="H44" s="40" t="s">
        <v>240</v>
      </c>
      <c r="I44" s="47"/>
      <c r="J44" s="47"/>
    </row>
    <row r="45" spans="2:10" ht="25.15" customHeight="1" x14ac:dyDescent="0.2">
      <c r="B45" s="36">
        <v>2</v>
      </c>
      <c r="C45" s="37" t="s">
        <v>149</v>
      </c>
      <c r="D45" s="38" t="s">
        <v>212</v>
      </c>
      <c r="E45" s="39">
        <v>0</v>
      </c>
      <c r="F45" s="39">
        <v>55000</v>
      </c>
      <c r="G45" s="40" t="s">
        <v>211</v>
      </c>
      <c r="H45" s="40" t="s">
        <v>240</v>
      </c>
      <c r="I45" s="47"/>
      <c r="J45" s="47"/>
    </row>
    <row r="46" spans="2:10" ht="32.25" customHeight="1" x14ac:dyDescent="0.2">
      <c r="B46" s="36">
        <v>3</v>
      </c>
      <c r="C46" s="37" t="s">
        <v>221</v>
      </c>
      <c r="D46" s="38" t="s">
        <v>261</v>
      </c>
      <c r="E46" s="39">
        <v>0</v>
      </c>
      <c r="F46" s="39">
        <v>30000</v>
      </c>
      <c r="G46" s="40"/>
      <c r="H46" s="40" t="s">
        <v>265</v>
      </c>
      <c r="I46" s="47"/>
      <c r="J46" s="47"/>
    </row>
    <row r="47" spans="2:10" ht="30" customHeight="1" x14ac:dyDescent="0.2">
      <c r="B47" s="36">
        <v>4</v>
      </c>
      <c r="C47" s="37" t="s">
        <v>149</v>
      </c>
      <c r="D47" s="38" t="s">
        <v>264</v>
      </c>
      <c r="E47" s="39">
        <v>0</v>
      </c>
      <c r="F47" s="39">
        <v>100000</v>
      </c>
      <c r="G47" s="40"/>
      <c r="H47" s="40" t="s">
        <v>266</v>
      </c>
      <c r="I47" s="47"/>
      <c r="J47" s="47"/>
    </row>
    <row r="48" spans="2:10" ht="26.25" customHeight="1" x14ac:dyDescent="0.2">
      <c r="B48" s="36">
        <v>5</v>
      </c>
      <c r="C48" s="37" t="s">
        <v>156</v>
      </c>
      <c r="D48" s="38" t="s">
        <v>262</v>
      </c>
      <c r="E48" s="39">
        <v>0</v>
      </c>
      <c r="F48" s="39">
        <v>54000</v>
      </c>
      <c r="G48" s="40"/>
      <c r="H48" s="40" t="s">
        <v>267</v>
      </c>
      <c r="I48" s="47"/>
      <c r="J48" s="47"/>
    </row>
    <row r="49" spans="2:10" ht="26.25" customHeight="1" x14ac:dyDescent="0.2">
      <c r="B49" s="36">
        <v>6</v>
      </c>
      <c r="C49" s="37" t="s">
        <v>133</v>
      </c>
      <c r="D49" s="38" t="s">
        <v>256</v>
      </c>
      <c r="E49" s="39">
        <v>0</v>
      </c>
      <c r="F49" s="39">
        <v>150000</v>
      </c>
      <c r="G49" s="40" t="s">
        <v>257</v>
      </c>
      <c r="H49" s="40" t="s">
        <v>258</v>
      </c>
      <c r="I49" s="47"/>
      <c r="J49" s="47"/>
    </row>
    <row r="50" spans="2:10" ht="26.25" customHeight="1" x14ac:dyDescent="0.2">
      <c r="B50" s="36">
        <v>7</v>
      </c>
      <c r="C50" s="37" t="s">
        <v>162</v>
      </c>
      <c r="D50" s="38" t="s">
        <v>222</v>
      </c>
      <c r="E50" s="39">
        <v>0</v>
      </c>
      <c r="F50" s="39">
        <v>15000</v>
      </c>
      <c r="G50" s="40"/>
      <c r="H50" s="40" t="s">
        <v>267</v>
      </c>
      <c r="I50" s="47"/>
      <c r="J50" s="47"/>
    </row>
    <row r="51" spans="2:10" ht="26.25" customHeight="1" x14ac:dyDescent="0.2">
      <c r="B51" s="36">
        <v>8</v>
      </c>
      <c r="C51" s="37" t="s">
        <v>181</v>
      </c>
      <c r="D51" s="38" t="s">
        <v>259</v>
      </c>
      <c r="E51" s="39">
        <v>0</v>
      </c>
      <c r="F51" s="39">
        <v>0</v>
      </c>
      <c r="G51" s="40"/>
      <c r="H51" s="40"/>
      <c r="I51" s="47"/>
      <c r="J51" s="47"/>
    </row>
    <row r="52" spans="2:10" ht="22.15" customHeight="1" x14ac:dyDescent="0.2">
      <c r="B52" s="36"/>
      <c r="C52" s="36"/>
      <c r="D52" s="43" t="s">
        <v>284</v>
      </c>
      <c r="E52" s="44">
        <f>SUM(E44:E51)</f>
        <v>0</v>
      </c>
      <c r="F52" s="44">
        <f>SUM(F44:F51)</f>
        <v>459000</v>
      </c>
      <c r="G52" s="40"/>
      <c r="H52" s="40"/>
      <c r="I52" s="47"/>
      <c r="J52" s="47"/>
    </row>
    <row r="53" spans="2:10" ht="18" customHeight="1" x14ac:dyDescent="0.2">
      <c r="B53" s="60"/>
      <c r="C53" s="60"/>
      <c r="D53" s="61" t="s">
        <v>285</v>
      </c>
      <c r="E53" s="44">
        <f>+E39+E52</f>
        <v>8167479.4100000001</v>
      </c>
      <c r="F53" s="44">
        <f>+F39+F52</f>
        <v>5499684.5600000005</v>
      </c>
    </row>
    <row r="54" spans="2:10" ht="13.5" x14ac:dyDescent="0.2">
      <c r="B54" s="60"/>
      <c r="C54" s="60"/>
      <c r="D54" s="61" t="s">
        <v>286</v>
      </c>
      <c r="E54" s="62"/>
      <c r="F54" s="63">
        <f>+E53-F53</f>
        <v>2667794.8499999996</v>
      </c>
    </row>
  </sheetData>
  <mergeCells count="3">
    <mergeCell ref="B41:G41"/>
    <mergeCell ref="B2:G2"/>
    <mergeCell ref="B3:H3"/>
  </mergeCells>
  <phoneticPr fontId="11" type="noConversion"/>
  <pageMargins left="0.54" right="0.25" top="0.2" bottom="0.28999999999999998" header="0" footer="0"/>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7"/>
  <sheetViews>
    <sheetView workbookViewId="0">
      <selection activeCell="F5" sqref="F5:F6"/>
    </sheetView>
  </sheetViews>
  <sheetFormatPr baseColWidth="10" defaultRowHeight="12.75" x14ac:dyDescent="0.2"/>
  <cols>
    <col min="2" max="2" width="26.7109375" customWidth="1"/>
    <col min="3" max="3" width="16.28515625" customWidth="1"/>
    <col min="4" max="4" width="17" customWidth="1"/>
    <col min="5" max="5" width="14.7109375" customWidth="1"/>
    <col min="6" max="6" width="0" hidden="1" customWidth="1"/>
    <col min="7" max="7" width="12" hidden="1" customWidth="1"/>
    <col min="8" max="8" width="7.85546875" style="17" hidden="1" customWidth="1"/>
    <col min="9" max="9" width="0" hidden="1" customWidth="1"/>
    <col min="10" max="10" width="5.42578125" customWidth="1"/>
    <col min="11" max="11" width="11.7109375" bestFit="1" customWidth="1"/>
  </cols>
  <sheetData>
    <row r="2" spans="2:10" x14ac:dyDescent="0.2">
      <c r="B2" s="306" t="s">
        <v>69</v>
      </c>
      <c r="C2" s="306"/>
      <c r="D2" s="306"/>
      <c r="E2" s="306"/>
      <c r="F2" s="306"/>
      <c r="G2" s="306"/>
      <c r="H2" s="306"/>
    </row>
    <row r="3" spans="2:10" x14ac:dyDescent="0.2">
      <c r="C3" s="9"/>
    </row>
    <row r="4" spans="2:10" ht="18" customHeight="1" x14ac:dyDescent="0.2">
      <c r="B4" s="304" t="s">
        <v>70</v>
      </c>
      <c r="C4" s="304" t="s">
        <v>54</v>
      </c>
      <c r="D4" s="304" t="s">
        <v>127</v>
      </c>
      <c r="E4" s="304" t="s">
        <v>126</v>
      </c>
      <c r="F4" s="26"/>
      <c r="G4" s="304" t="s">
        <v>90</v>
      </c>
      <c r="H4" s="307" t="s">
        <v>75</v>
      </c>
      <c r="J4" s="304"/>
    </row>
    <row r="5" spans="2:10" ht="18" customHeight="1" x14ac:dyDescent="0.2">
      <c r="B5" s="305"/>
      <c r="C5" s="305"/>
      <c r="D5" s="305" t="s">
        <v>58</v>
      </c>
      <c r="E5" s="305"/>
      <c r="F5" s="19" t="s">
        <v>74</v>
      </c>
      <c r="G5" s="305"/>
      <c r="H5" s="308"/>
      <c r="J5" s="305"/>
    </row>
    <row r="6" spans="2:10" ht="19.899999999999999" customHeight="1" x14ac:dyDescent="0.2">
      <c r="B6" s="3" t="s">
        <v>71</v>
      </c>
      <c r="C6" s="59">
        <f>+PROYECTOS!H72</f>
        <v>8167479.4100000001</v>
      </c>
      <c r="D6" s="4">
        <f>+PROYECTOS!I72</f>
        <v>5499684.5600000005</v>
      </c>
      <c r="E6" s="4">
        <f t="shared" ref="E6:E11" si="0">+C6-D6</f>
        <v>2667794.8499999996</v>
      </c>
      <c r="F6" s="4"/>
      <c r="G6" s="4"/>
      <c r="H6" s="18"/>
      <c r="I6" s="10"/>
      <c r="J6" s="56">
        <f>+E6/C6</f>
        <v>0.32663625043653455</v>
      </c>
    </row>
    <row r="7" spans="2:10" ht="19.899999999999999" customHeight="1" x14ac:dyDescent="0.2">
      <c r="B7" s="3" t="s">
        <v>76</v>
      </c>
      <c r="C7" s="59">
        <f>+PROYECTOS!H8+PROYECTOS!H9+PROYECTOS!H12+PROYECTOS!H14+PROYECTOS!H16+PROYECTOS!H18+PROYECTOS!H19+PROYECTOS!H20+PROYECTOS!H21+PROYECTOS!H24+PROYECTOS!H27+PROYECTOS!H28+PROYECTOS!H32+PROYECTOS!H37+PROYECTOS!H39+PROYECTOS!H42+PROYECTOS!H43+PROYECTOS!H46+PROYECTOS!H51+PROYECTOS!H54+PROYECTOS!H57+PROYECTOS!H60+PROYECTOS!H63+PROYECTOS!H69</f>
        <v>2658017.3499999996</v>
      </c>
      <c r="D7" s="4">
        <f>+PROYECTOS!I8+PROYECTOS!I9+PROYECTOS!I12+PROYECTOS!I14+PROYECTOS!I16+PROYECTOS!I18+PROYECTOS!I19+PROYECTOS!I20+PROYECTOS!I21+PROYECTOS!I24+PROYECTOS!I27+PROYECTOS!I28+PROYECTOS!I37+PROYECTOS!I39+PROYECTOS!I42+PROYECTOS!I43+PROYECTOS!I46+PROYECTOS!I51+PROYECTOS!I54+PROYECTOS!I57+PROYECTOS!I60+PROYECTOS!I69+PROYECTOS!I63</f>
        <v>1735382.14</v>
      </c>
      <c r="E7" s="4">
        <f t="shared" si="0"/>
        <v>922635.20999999973</v>
      </c>
      <c r="F7" s="4"/>
      <c r="G7" s="4"/>
      <c r="H7" s="18"/>
      <c r="I7" s="10"/>
      <c r="J7" s="56">
        <f>+E7/C7</f>
        <v>0.34711406605378248</v>
      </c>
    </row>
    <row r="8" spans="2:10" ht="19.899999999999999" customHeight="1" x14ac:dyDescent="0.2">
      <c r="B8" s="3" t="s">
        <v>64</v>
      </c>
      <c r="C8" s="59">
        <f>+PROYECTOS!H6+PROYECTOS!H10+PROYECTOS!H22+PROYECTOS!H25+PROYECTOS!H29+PROYECTOS!H33+PROYECTOS!H38+PROYECTOS!H44+PROYECTOS!H47+PROYECTOS!H49+PROYECTOS!H52+PROYECTOS!H55+PROYECTOS!H58+PROYECTOS!H61+PROYECTOS!H64+PROYECTOS!H66+PROYECTOS!H67+PROYECTOS!H70+PROYECTOS!H40</f>
        <v>39438546.439999998</v>
      </c>
      <c r="D8" s="4">
        <f>+PROYECTOS!I6+PROYECTOS!I10+PROYECTOS!I25+PROYECTOS!I29+PROYECTOS!I38+PROYECTOS!I40+PROYECTOS!I44+PROYECTOS!I47+PROYECTOS!I52+PROYECTOS!I55+PROYECTOS!I58+PROYECTOS!I61+PROYECTOS!I64+PROYECTOS!I66+PROYECTOS!I67+PROYECTOS!I70+532032.84+PROYECTOS!I49</f>
        <v>28316869.696000002</v>
      </c>
      <c r="E8" s="4">
        <f t="shared" si="0"/>
        <v>11121676.743999995</v>
      </c>
      <c r="F8" s="4"/>
      <c r="G8" s="4"/>
      <c r="H8" s="18"/>
      <c r="I8" s="10"/>
      <c r="J8" s="56">
        <f>+E8/C8</f>
        <v>0.28200016856402166</v>
      </c>
    </row>
    <row r="9" spans="2:10" ht="19.899999999999999" customHeight="1" x14ac:dyDescent="0.2">
      <c r="B9" s="3" t="s">
        <v>77</v>
      </c>
      <c r="C9" s="59">
        <f>+PROYECTOS!H7+PROYECTOS!H11+PROYECTOS!H13+PROYECTOS!H15+PROYECTOS!H17+PROYECTOS!H23+PROYECTOS!H26+PROYECTOS!H30+PROYECTOS!H31+PROYECTOS!H34+PROYECTOS!H35+PROYECTOS!H36+PROYECTOS!H41+PROYECTOS!H45+PROYECTOS!H48+PROYECTOS!H50+PROYECTOS!H53+PROYECTOS!H56+PROYECTOS!H59+PROYECTOS!H62+PROYECTOS!H65+PROYECTOS!H68+PROYECTOS!H71</f>
        <v>107419482.05999999</v>
      </c>
      <c r="D9" s="4">
        <f>+PROYECTOS!I7+PROYECTOS!I11+PROYECTOS!I13+PROYECTOS!I15+PROYECTOS!I17+PROYECTOS!I26+PROYECTOS!I30+PROYECTOS!I31+PROYECTOS!I35+PROYECTOS!I36+PROYECTOS!I41+PROYECTOS!I45+PROYECTOS!I48+PROYECTOS!I50+PROYECTOS!I53+PROYECTOS!I56+PROYECTOS!I59+PROYECTOS!I62+PROYECTOS!I65+PROYECTOS!I68+PROYECTOS!I71+978014.66</f>
        <v>69986211.796000004</v>
      </c>
      <c r="E9" s="4">
        <f t="shared" si="0"/>
        <v>37433270.263999984</v>
      </c>
      <c r="F9" s="4"/>
      <c r="G9" s="4"/>
      <c r="H9" s="18"/>
      <c r="I9" s="10"/>
      <c r="J9" s="56">
        <f>+E9/C9</f>
        <v>0.34847747862991313</v>
      </c>
    </row>
    <row r="10" spans="2:10" ht="19.899999999999999" customHeight="1" x14ac:dyDescent="0.2">
      <c r="B10" s="3" t="s">
        <v>283</v>
      </c>
      <c r="C10" s="59">
        <v>0</v>
      </c>
      <c r="D10" s="4">
        <f>+PROYECTOS!I32</f>
        <v>22000000</v>
      </c>
      <c r="E10" s="4">
        <f t="shared" si="0"/>
        <v>-22000000</v>
      </c>
      <c r="F10" s="4"/>
      <c r="G10" s="4"/>
      <c r="H10" s="18"/>
      <c r="I10" s="28"/>
      <c r="J10" s="56">
        <v>0</v>
      </c>
    </row>
    <row r="11" spans="2:10" ht="19.899999999999999" customHeight="1" x14ac:dyDescent="0.2">
      <c r="B11" s="20" t="s">
        <v>73</v>
      </c>
      <c r="C11" s="21">
        <f>SUM(C6:C10)</f>
        <v>157683525.25999999</v>
      </c>
      <c r="D11" s="21">
        <f>SUM(D6:D10)</f>
        <v>127538148.192</v>
      </c>
      <c r="E11" s="21">
        <f t="shared" si="0"/>
        <v>30145377.067999989</v>
      </c>
      <c r="F11" s="22"/>
      <c r="G11" s="21"/>
      <c r="H11" s="23"/>
      <c r="J11" s="57">
        <f>+E11/C11</f>
        <v>0.19117645307773348</v>
      </c>
    </row>
    <row r="12" spans="2:10" x14ac:dyDescent="0.2">
      <c r="B12" s="11"/>
      <c r="C12" s="12"/>
      <c r="D12" s="11"/>
      <c r="E12" s="11"/>
      <c r="F12" s="11"/>
      <c r="G12" s="11"/>
      <c r="J12" s="11"/>
    </row>
    <row r="13" spans="2:10" x14ac:dyDescent="0.2">
      <c r="D13" s="27"/>
      <c r="E13" s="58"/>
    </row>
    <row r="14" spans="2:10" x14ac:dyDescent="0.2">
      <c r="C14" s="27"/>
      <c r="D14" s="27"/>
    </row>
    <row r="15" spans="2:10" x14ac:dyDescent="0.2">
      <c r="D15" s="27"/>
    </row>
    <row r="17" spans="4:4" x14ac:dyDescent="0.2">
      <c r="D17" s="27"/>
    </row>
  </sheetData>
  <mergeCells count="8">
    <mergeCell ref="J4:J5"/>
    <mergeCell ref="C4:C5"/>
    <mergeCell ref="B4:B5"/>
    <mergeCell ref="B2:H2"/>
    <mergeCell ref="D4:D5"/>
    <mergeCell ref="E4:E5"/>
    <mergeCell ref="H4:H5"/>
    <mergeCell ref="G4:G5"/>
  </mergeCells>
  <phoneticPr fontId="2"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6"/>
  <sheetViews>
    <sheetView tabSelected="1" view="pageBreakPreview" topLeftCell="B1" zoomScale="70" zoomScaleNormal="70" zoomScaleSheetLayoutView="70" workbookViewId="0">
      <pane ySplit="5" topLeftCell="A106" activePane="bottomLeft" state="frozen"/>
      <selection pane="bottomLeft" activeCell="I106" sqref="I106"/>
    </sheetView>
  </sheetViews>
  <sheetFormatPr baseColWidth="10" defaultRowHeight="12.75" x14ac:dyDescent="0.2"/>
  <cols>
    <col min="1" max="1" width="22.42578125" style="115" customWidth="1"/>
    <col min="2" max="2" width="5.42578125" style="118" customWidth="1"/>
    <col min="3" max="3" width="13.7109375" style="118" hidden="1" customWidth="1"/>
    <col min="4" max="4" width="21.140625" style="118" hidden="1" customWidth="1"/>
    <col min="5" max="5" width="34.7109375" style="119" customWidth="1"/>
    <col min="6" max="6" width="22.42578125" style="118" customWidth="1"/>
    <col min="7" max="7" width="20.42578125" style="119" customWidth="1"/>
    <col min="8" max="8" width="91.140625" style="118" customWidth="1"/>
    <col min="9" max="9" width="29.28515625" style="120" customWidth="1"/>
    <col min="10" max="10" width="23.5703125" style="118" customWidth="1"/>
    <col min="11" max="11" width="18.7109375" style="118" customWidth="1"/>
    <col min="12" max="12" width="19" style="118" customWidth="1"/>
    <col min="13" max="13" width="24.140625" style="118" customWidth="1"/>
    <col min="14" max="14" width="30.5703125" style="118" customWidth="1"/>
    <col min="15" max="15" width="31.42578125" style="117" customWidth="1"/>
    <col min="16" max="16" width="35.7109375" style="117" customWidth="1"/>
    <col min="17" max="17" width="55.5703125" style="117" customWidth="1"/>
    <col min="18" max="18" width="33.5703125" style="115" customWidth="1"/>
    <col min="19" max="16384" width="11.42578125" style="115"/>
  </cols>
  <sheetData>
    <row r="1" spans="1:18" ht="27.75" customHeight="1" x14ac:dyDescent="0.2"/>
    <row r="2" spans="1:18" ht="33.75" customHeight="1" thickBot="1" x14ac:dyDescent="0.25"/>
    <row r="3" spans="1:18" s="148" customFormat="1" ht="16.5" customHeight="1" thickBot="1" x14ac:dyDescent="0.25">
      <c r="A3" s="311" t="s">
        <v>385</v>
      </c>
      <c r="B3" s="145"/>
      <c r="C3" s="146"/>
      <c r="D3" s="146"/>
      <c r="E3" s="146"/>
      <c r="F3" s="146"/>
      <c r="G3" s="146"/>
      <c r="H3" s="146"/>
      <c r="I3" s="146"/>
      <c r="J3" s="146"/>
      <c r="K3" s="146"/>
      <c r="L3" s="146"/>
      <c r="M3" s="146"/>
      <c r="N3" s="146"/>
      <c r="O3" s="146"/>
      <c r="P3" s="146"/>
      <c r="Q3" s="147"/>
    </row>
    <row r="4" spans="1:18" s="148" customFormat="1" ht="48" thickBot="1" x14ac:dyDescent="0.25">
      <c r="A4" s="312"/>
      <c r="B4" s="328" t="s">
        <v>23</v>
      </c>
      <c r="C4" s="328" t="s">
        <v>312</v>
      </c>
      <c r="D4" s="328" t="s">
        <v>311</v>
      </c>
      <c r="E4" s="328" t="s">
        <v>310</v>
      </c>
      <c r="F4" s="328" t="s">
        <v>309</v>
      </c>
      <c r="G4" s="328" t="s">
        <v>386</v>
      </c>
      <c r="H4" s="328" t="s">
        <v>308</v>
      </c>
      <c r="I4" s="357" t="s">
        <v>299</v>
      </c>
      <c r="J4" s="354" t="s">
        <v>300</v>
      </c>
      <c r="K4" s="355"/>
      <c r="L4" s="355"/>
      <c r="M4" s="355"/>
      <c r="N4" s="356"/>
      <c r="O4" s="172" t="s">
        <v>317</v>
      </c>
      <c r="P4" s="172" t="s">
        <v>301</v>
      </c>
      <c r="Q4" s="172" t="s">
        <v>302</v>
      </c>
    </row>
    <row r="5" spans="1:18" s="148" customFormat="1" ht="32.25" thickBot="1" x14ac:dyDescent="0.25">
      <c r="A5" s="312"/>
      <c r="B5" s="330"/>
      <c r="C5" s="330"/>
      <c r="D5" s="330"/>
      <c r="E5" s="330"/>
      <c r="F5" s="330"/>
      <c r="G5" s="330"/>
      <c r="H5" s="330"/>
      <c r="I5" s="358"/>
      <c r="J5" s="173" t="s">
        <v>303</v>
      </c>
      <c r="K5" s="173" t="s">
        <v>304</v>
      </c>
      <c r="L5" s="173" t="s">
        <v>305</v>
      </c>
      <c r="M5" s="173" t="s">
        <v>306</v>
      </c>
      <c r="N5" s="173" t="s">
        <v>307</v>
      </c>
      <c r="O5" s="174"/>
      <c r="P5" s="174"/>
      <c r="Q5" s="174"/>
    </row>
    <row r="6" spans="1:18" ht="45" x14ac:dyDescent="0.2">
      <c r="A6" s="312"/>
      <c r="B6" s="335">
        <v>1</v>
      </c>
      <c r="C6" s="338" t="s">
        <v>61</v>
      </c>
      <c r="D6" s="352" t="s">
        <v>61</v>
      </c>
      <c r="E6" s="320" t="s">
        <v>0</v>
      </c>
      <c r="F6" s="132" t="s">
        <v>72</v>
      </c>
      <c r="G6" s="134">
        <v>0</v>
      </c>
      <c r="H6" s="269" t="s">
        <v>325</v>
      </c>
      <c r="I6" s="133" t="s">
        <v>326</v>
      </c>
      <c r="J6" s="133" t="s">
        <v>327</v>
      </c>
      <c r="K6" s="133" t="s">
        <v>328</v>
      </c>
      <c r="L6" s="134">
        <v>50992898.149999999</v>
      </c>
      <c r="M6" s="133" t="s">
        <v>329</v>
      </c>
      <c r="N6" s="135">
        <v>41809</v>
      </c>
      <c r="O6" s="134">
        <v>4145633.99</v>
      </c>
      <c r="P6" s="175" t="s">
        <v>330</v>
      </c>
      <c r="Q6" s="176" t="s">
        <v>331</v>
      </c>
      <c r="R6" s="116"/>
    </row>
    <row r="7" spans="1:18" ht="75.75" thickBot="1" x14ac:dyDescent="0.25">
      <c r="A7" s="312"/>
      <c r="B7" s="337"/>
      <c r="C7" s="339"/>
      <c r="D7" s="353"/>
      <c r="E7" s="322"/>
      <c r="F7" s="161" t="s">
        <v>77</v>
      </c>
      <c r="G7" s="219">
        <v>1952506</v>
      </c>
      <c r="H7" s="270" t="s">
        <v>417</v>
      </c>
      <c r="I7" s="220" t="s">
        <v>463</v>
      </c>
      <c r="J7" s="177"/>
      <c r="K7" s="177"/>
      <c r="L7" s="177"/>
      <c r="M7" s="177"/>
      <c r="N7" s="177"/>
      <c r="O7" s="177"/>
      <c r="P7" s="177"/>
      <c r="Q7" s="178"/>
      <c r="R7" s="116"/>
    </row>
    <row r="8" spans="1:18" ht="180" x14ac:dyDescent="0.2">
      <c r="A8" s="312"/>
      <c r="B8" s="340">
        <v>2</v>
      </c>
      <c r="C8" s="314" t="s">
        <v>61</v>
      </c>
      <c r="D8" s="346" t="s">
        <v>61</v>
      </c>
      <c r="E8" s="328" t="s">
        <v>1</v>
      </c>
      <c r="F8" s="179" t="s">
        <v>290</v>
      </c>
      <c r="G8" s="221">
        <v>501909</v>
      </c>
      <c r="H8" s="271" t="s">
        <v>400</v>
      </c>
      <c r="I8" s="130" t="s">
        <v>323</v>
      </c>
      <c r="J8" s="130"/>
      <c r="K8" s="130"/>
      <c r="L8" s="130"/>
      <c r="M8" s="130"/>
      <c r="N8" s="130"/>
      <c r="O8" s="130"/>
      <c r="P8" s="130"/>
      <c r="Q8" s="131"/>
      <c r="R8" s="116"/>
    </row>
    <row r="9" spans="1:18" ht="15" customHeight="1" x14ac:dyDescent="0.2">
      <c r="A9" s="312"/>
      <c r="B9" s="341"/>
      <c r="C9" s="343"/>
      <c r="D9" s="347"/>
      <c r="E9" s="329"/>
      <c r="F9" s="129" t="s">
        <v>297</v>
      </c>
      <c r="G9" s="223">
        <v>100382</v>
      </c>
      <c r="H9" s="272"/>
      <c r="I9" s="180"/>
      <c r="J9" s="180"/>
      <c r="K9" s="180"/>
      <c r="L9" s="180"/>
      <c r="M9" s="180"/>
      <c r="N9" s="180"/>
      <c r="O9" s="180"/>
      <c r="P9" s="180"/>
      <c r="Q9" s="181"/>
      <c r="R9" s="116"/>
    </row>
    <row r="10" spans="1:18" ht="15" customHeight="1" x14ac:dyDescent="0.2">
      <c r="A10" s="312"/>
      <c r="B10" s="341"/>
      <c r="C10" s="343"/>
      <c r="D10" s="347"/>
      <c r="E10" s="329"/>
      <c r="F10" s="129" t="s">
        <v>72</v>
      </c>
      <c r="G10" s="223"/>
      <c r="H10" s="272"/>
      <c r="I10" s="180"/>
      <c r="J10" s="180"/>
      <c r="K10" s="180"/>
      <c r="L10" s="180"/>
      <c r="M10" s="180"/>
      <c r="N10" s="180"/>
      <c r="O10" s="180"/>
      <c r="P10" s="180"/>
      <c r="Q10" s="181"/>
      <c r="R10" s="116"/>
    </row>
    <row r="11" spans="1:18" ht="15.75" customHeight="1" thickBot="1" x14ac:dyDescent="0.25">
      <c r="A11" s="312"/>
      <c r="B11" s="342"/>
      <c r="C11" s="344"/>
      <c r="D11" s="348"/>
      <c r="E11" s="330"/>
      <c r="F11" s="159" t="s">
        <v>77</v>
      </c>
      <c r="G11" s="224"/>
      <c r="H11" s="273"/>
      <c r="I11" s="182"/>
      <c r="J11" s="182"/>
      <c r="K11" s="182"/>
      <c r="L11" s="182"/>
      <c r="M11" s="182"/>
      <c r="N11" s="182"/>
      <c r="O11" s="182"/>
      <c r="P11" s="182"/>
      <c r="Q11" s="183"/>
    </row>
    <row r="12" spans="1:18" ht="170.25" customHeight="1" x14ac:dyDescent="0.2">
      <c r="A12" s="312"/>
      <c r="B12" s="340">
        <v>3</v>
      </c>
      <c r="C12" s="343">
        <v>180989</v>
      </c>
      <c r="D12" s="326">
        <v>41046</v>
      </c>
      <c r="E12" s="328" t="s">
        <v>7</v>
      </c>
      <c r="F12" s="179" t="s">
        <v>387</v>
      </c>
      <c r="G12" s="221">
        <v>55939</v>
      </c>
      <c r="H12" s="271" t="s">
        <v>441</v>
      </c>
      <c r="I12" s="222" t="s">
        <v>383</v>
      </c>
      <c r="J12" s="130"/>
      <c r="K12" s="130"/>
      <c r="L12" s="130"/>
      <c r="M12" s="130"/>
      <c r="N12" s="130"/>
      <c r="O12" s="130"/>
      <c r="P12" s="130"/>
      <c r="Q12" s="131"/>
    </row>
    <row r="13" spans="1:18" ht="20.25" customHeight="1" x14ac:dyDescent="0.2">
      <c r="A13" s="312"/>
      <c r="B13" s="341"/>
      <c r="C13" s="343"/>
      <c r="D13" s="326"/>
      <c r="E13" s="329"/>
      <c r="F13" s="154" t="s">
        <v>297</v>
      </c>
      <c r="G13" s="225">
        <v>64000</v>
      </c>
      <c r="H13" s="274"/>
      <c r="I13" s="226"/>
      <c r="J13" s="155"/>
      <c r="K13" s="155"/>
      <c r="L13" s="155"/>
      <c r="M13" s="155"/>
      <c r="N13" s="155"/>
      <c r="O13" s="155"/>
      <c r="P13" s="155"/>
      <c r="Q13" s="156"/>
    </row>
    <row r="14" spans="1:18" ht="15" customHeight="1" x14ac:dyDescent="0.2">
      <c r="A14" s="312"/>
      <c r="B14" s="341"/>
      <c r="C14" s="343"/>
      <c r="D14" s="326"/>
      <c r="E14" s="329"/>
      <c r="F14" s="141" t="s">
        <v>72</v>
      </c>
      <c r="G14" s="227"/>
      <c r="H14" s="275"/>
      <c r="I14" s="180"/>
      <c r="J14" s="180" t="s">
        <v>61</v>
      </c>
      <c r="K14" s="180" t="s">
        <v>61</v>
      </c>
      <c r="L14" s="180" t="s">
        <v>61</v>
      </c>
      <c r="M14" s="180" t="s">
        <v>61</v>
      </c>
      <c r="N14" s="180" t="s">
        <v>61</v>
      </c>
      <c r="O14" s="180" t="s">
        <v>61</v>
      </c>
      <c r="P14" s="180" t="s">
        <v>61</v>
      </c>
      <c r="Q14" s="181" t="s">
        <v>61</v>
      </c>
      <c r="R14" s="116"/>
    </row>
    <row r="15" spans="1:18" ht="15" customHeight="1" x14ac:dyDescent="0.2">
      <c r="A15" s="312"/>
      <c r="B15" s="341"/>
      <c r="C15" s="343"/>
      <c r="D15" s="326"/>
      <c r="E15" s="329"/>
      <c r="F15" s="141" t="s">
        <v>298</v>
      </c>
      <c r="G15" s="227"/>
      <c r="H15" s="275"/>
      <c r="I15" s="180"/>
      <c r="J15" s="180"/>
      <c r="K15" s="180"/>
      <c r="L15" s="180"/>
      <c r="M15" s="180"/>
      <c r="N15" s="180"/>
      <c r="O15" s="180"/>
      <c r="P15" s="180"/>
      <c r="Q15" s="181"/>
    </row>
    <row r="16" spans="1:18" ht="15.75" customHeight="1" thickBot="1" x14ac:dyDescent="0.25">
      <c r="A16" s="312"/>
      <c r="B16" s="342"/>
      <c r="C16" s="315"/>
      <c r="D16" s="351"/>
      <c r="E16" s="330"/>
      <c r="F16" s="160" t="s">
        <v>77</v>
      </c>
      <c r="G16" s="228"/>
      <c r="H16" s="273"/>
      <c r="I16" s="182"/>
      <c r="J16" s="182"/>
      <c r="K16" s="182"/>
      <c r="L16" s="182"/>
      <c r="M16" s="182"/>
      <c r="N16" s="182"/>
      <c r="O16" s="182"/>
      <c r="P16" s="182"/>
      <c r="Q16" s="183"/>
    </row>
    <row r="17" spans="1:18" s="268" customFormat="1" ht="255.75" thickBot="1" x14ac:dyDescent="0.25">
      <c r="A17" s="312"/>
      <c r="B17" s="301">
        <v>4</v>
      </c>
      <c r="C17" s="264">
        <v>1809209</v>
      </c>
      <c r="D17" s="265">
        <v>41046</v>
      </c>
      <c r="E17" s="296" t="s">
        <v>28</v>
      </c>
      <c r="F17" s="297" t="s">
        <v>77</v>
      </c>
      <c r="G17" s="298">
        <v>4883000</v>
      </c>
      <c r="H17" s="299" t="s">
        <v>408</v>
      </c>
      <c r="I17" s="300" t="s">
        <v>464</v>
      </c>
      <c r="J17" s="266"/>
      <c r="K17" s="266"/>
      <c r="L17" s="266"/>
      <c r="M17" s="266"/>
      <c r="N17" s="266"/>
      <c r="O17" s="266"/>
      <c r="P17" s="266"/>
      <c r="Q17" s="267"/>
    </row>
    <row r="18" spans="1:18" ht="135.75" thickBot="1" x14ac:dyDescent="0.25">
      <c r="A18" s="312"/>
      <c r="B18" s="164">
        <v>5</v>
      </c>
      <c r="C18" s="208">
        <v>180920</v>
      </c>
      <c r="D18" s="186">
        <v>41046</v>
      </c>
      <c r="E18" s="296" t="s">
        <v>29</v>
      </c>
      <c r="F18" s="297" t="s">
        <v>77</v>
      </c>
      <c r="G18" s="298">
        <v>1126000</v>
      </c>
      <c r="H18" s="299" t="s">
        <v>409</v>
      </c>
      <c r="I18" s="300" t="s">
        <v>398</v>
      </c>
      <c r="J18" s="142"/>
      <c r="K18" s="142"/>
      <c r="L18" s="142"/>
      <c r="M18" s="142"/>
      <c r="N18" s="142"/>
      <c r="O18" s="142"/>
      <c r="P18" s="142"/>
      <c r="Q18" s="144"/>
      <c r="R18" s="116"/>
    </row>
    <row r="19" spans="1:18" ht="134.25" customHeight="1" thickBot="1" x14ac:dyDescent="0.25">
      <c r="A19" s="312"/>
      <c r="B19" s="184">
        <v>6</v>
      </c>
      <c r="C19" s="158">
        <v>181094</v>
      </c>
      <c r="D19" s="187">
        <v>41046</v>
      </c>
      <c r="E19" s="296" t="s">
        <v>4</v>
      </c>
      <c r="F19" s="297" t="s">
        <v>77</v>
      </c>
      <c r="G19" s="298">
        <v>1225500</v>
      </c>
      <c r="H19" s="299" t="s">
        <v>415</v>
      </c>
      <c r="I19" s="300" t="s">
        <v>416</v>
      </c>
      <c r="J19" s="142"/>
      <c r="K19" s="142"/>
      <c r="L19" s="142"/>
      <c r="M19" s="142"/>
      <c r="N19" s="142"/>
      <c r="O19" s="142"/>
      <c r="P19" s="142"/>
      <c r="Q19" s="144"/>
      <c r="R19" s="116"/>
    </row>
    <row r="20" spans="1:18" ht="75" x14ac:dyDescent="0.2">
      <c r="A20" s="312"/>
      <c r="B20" s="335">
        <v>7</v>
      </c>
      <c r="C20" s="338">
        <v>211309</v>
      </c>
      <c r="D20" s="323">
        <v>41156</v>
      </c>
      <c r="E20" s="320" t="s">
        <v>9</v>
      </c>
      <c r="F20" s="132" t="s">
        <v>95</v>
      </c>
      <c r="G20" s="134">
        <v>162000</v>
      </c>
      <c r="H20" s="269" t="s">
        <v>426</v>
      </c>
      <c r="I20" s="133"/>
      <c r="J20" s="133"/>
      <c r="K20" s="133"/>
      <c r="L20" s="134"/>
      <c r="M20" s="133"/>
      <c r="N20" s="135"/>
      <c r="O20" s="133"/>
      <c r="P20" s="133"/>
      <c r="Q20" s="136"/>
      <c r="R20" s="116"/>
    </row>
    <row r="21" spans="1:18" ht="309.75" customHeight="1" x14ac:dyDescent="0.2">
      <c r="A21" s="312"/>
      <c r="B21" s="336"/>
      <c r="C21" s="339"/>
      <c r="D21" s="324"/>
      <c r="E21" s="321"/>
      <c r="F21" s="140" t="s">
        <v>72</v>
      </c>
      <c r="G21" s="189">
        <v>6970772</v>
      </c>
      <c r="H21" s="277" t="s">
        <v>442</v>
      </c>
      <c r="I21" s="188" t="s">
        <v>465</v>
      </c>
      <c r="J21" s="188"/>
      <c r="K21" s="188"/>
      <c r="L21" s="189"/>
      <c r="M21" s="188"/>
      <c r="N21" s="188"/>
      <c r="O21" s="188"/>
      <c r="P21" s="188"/>
      <c r="Q21" s="190"/>
      <c r="R21" s="116"/>
    </row>
    <row r="22" spans="1:18" ht="53.25" customHeight="1" thickBot="1" x14ac:dyDescent="0.25">
      <c r="A22" s="312"/>
      <c r="B22" s="337"/>
      <c r="C22" s="349"/>
      <c r="D22" s="334"/>
      <c r="E22" s="322"/>
      <c r="F22" s="161" t="s">
        <v>291</v>
      </c>
      <c r="G22" s="191">
        <v>2090988</v>
      </c>
      <c r="H22" s="278" t="s">
        <v>418</v>
      </c>
      <c r="I22" s="177"/>
      <c r="J22" s="177"/>
      <c r="K22" s="177"/>
      <c r="L22" s="191"/>
      <c r="M22" s="177"/>
      <c r="N22" s="177"/>
      <c r="O22" s="177"/>
      <c r="P22" s="177"/>
      <c r="Q22" s="178"/>
      <c r="R22" s="116"/>
    </row>
    <row r="23" spans="1:18" ht="79.5" customHeight="1" x14ac:dyDescent="0.2">
      <c r="A23" s="312"/>
      <c r="B23" s="335">
        <v>8</v>
      </c>
      <c r="C23" s="338">
        <v>237720</v>
      </c>
      <c r="D23" s="323">
        <v>41421</v>
      </c>
      <c r="E23" s="320" t="s">
        <v>10</v>
      </c>
      <c r="F23" s="132" t="s">
        <v>95</v>
      </c>
      <c r="G23" s="134">
        <v>0</v>
      </c>
      <c r="H23" s="279" t="s">
        <v>427</v>
      </c>
      <c r="I23" s="133"/>
      <c r="J23" s="133"/>
      <c r="K23" s="133"/>
      <c r="L23" s="134"/>
      <c r="M23" s="133"/>
      <c r="N23" s="135"/>
      <c r="O23" s="133"/>
      <c r="P23" s="133"/>
      <c r="Q23" s="136"/>
      <c r="R23" s="116"/>
    </row>
    <row r="24" spans="1:18" ht="177.75" customHeight="1" thickBot="1" x14ac:dyDescent="0.25">
      <c r="A24" s="312"/>
      <c r="B24" s="336"/>
      <c r="C24" s="339"/>
      <c r="D24" s="324"/>
      <c r="E24" s="321"/>
      <c r="F24" s="140" t="s">
        <v>72</v>
      </c>
      <c r="G24" s="191">
        <v>2967578</v>
      </c>
      <c r="H24" s="277" t="s">
        <v>452</v>
      </c>
      <c r="I24" s="188" t="s">
        <v>406</v>
      </c>
      <c r="J24" s="188"/>
      <c r="K24" s="188"/>
      <c r="L24" s="189"/>
      <c r="M24" s="188"/>
      <c r="N24" s="192"/>
      <c r="O24" s="188"/>
      <c r="P24" s="188"/>
      <c r="Q24" s="190"/>
      <c r="R24" s="116"/>
    </row>
    <row r="25" spans="1:18" ht="56.25" customHeight="1" thickBot="1" x14ac:dyDescent="0.25">
      <c r="A25" s="312"/>
      <c r="B25" s="337"/>
      <c r="C25" s="339"/>
      <c r="D25" s="324"/>
      <c r="E25" s="322"/>
      <c r="F25" s="161" t="s">
        <v>77</v>
      </c>
      <c r="G25" s="191"/>
      <c r="H25" s="280" t="s">
        <v>425</v>
      </c>
      <c r="I25" s="177"/>
      <c r="J25" s="177"/>
      <c r="K25" s="177"/>
      <c r="L25" s="191"/>
      <c r="M25" s="177"/>
      <c r="N25" s="193"/>
      <c r="O25" s="177"/>
      <c r="P25" s="177"/>
      <c r="Q25" s="178"/>
      <c r="R25" s="116"/>
    </row>
    <row r="26" spans="1:18" ht="75" x14ac:dyDescent="0.2">
      <c r="A26" s="312"/>
      <c r="B26" s="335">
        <v>9</v>
      </c>
      <c r="C26" s="338">
        <v>238552</v>
      </c>
      <c r="D26" s="323">
        <v>41591</v>
      </c>
      <c r="E26" s="320" t="s">
        <v>12</v>
      </c>
      <c r="F26" s="132" t="s">
        <v>95</v>
      </c>
      <c r="G26" s="134">
        <v>0</v>
      </c>
      <c r="H26" s="279" t="s">
        <v>428</v>
      </c>
      <c r="I26" s="133" t="s">
        <v>364</v>
      </c>
      <c r="J26" s="133"/>
      <c r="K26" s="133"/>
      <c r="L26" s="134"/>
      <c r="M26" s="133"/>
      <c r="N26" s="135"/>
      <c r="O26" s="133"/>
      <c r="P26" s="133"/>
      <c r="Q26" s="136"/>
      <c r="R26" s="116"/>
    </row>
    <row r="27" spans="1:18" ht="363.75" customHeight="1" x14ac:dyDescent="0.2">
      <c r="A27" s="312"/>
      <c r="B27" s="336"/>
      <c r="C27" s="339"/>
      <c r="D27" s="324"/>
      <c r="E27" s="321"/>
      <c r="F27" s="140" t="s">
        <v>72</v>
      </c>
      <c r="G27" s="189">
        <v>2250714</v>
      </c>
      <c r="H27" s="277" t="s">
        <v>453</v>
      </c>
      <c r="I27" s="188" t="s">
        <v>407</v>
      </c>
      <c r="J27" s="188"/>
      <c r="K27" s="188"/>
      <c r="L27" s="189"/>
      <c r="M27" s="188"/>
      <c r="N27" s="188"/>
      <c r="O27" s="188"/>
      <c r="P27" s="188"/>
      <c r="Q27" s="190"/>
      <c r="R27" s="116"/>
    </row>
    <row r="28" spans="1:18" ht="41.25" customHeight="1" thickBot="1" x14ac:dyDescent="0.25">
      <c r="A28" s="312"/>
      <c r="B28" s="337"/>
      <c r="C28" s="349"/>
      <c r="D28" s="334"/>
      <c r="E28" s="322"/>
      <c r="F28" s="161" t="s">
        <v>77</v>
      </c>
      <c r="G28" s="191">
        <f>+'[1]ANEXO 2'!$K$56</f>
        <v>2132222.4</v>
      </c>
      <c r="H28" s="278" t="s">
        <v>425</v>
      </c>
      <c r="I28" s="177"/>
      <c r="J28" s="177"/>
      <c r="K28" s="177"/>
      <c r="L28" s="191"/>
      <c r="M28" s="177"/>
      <c r="N28" s="177"/>
      <c r="O28" s="177"/>
      <c r="P28" s="177"/>
      <c r="Q28" s="178"/>
      <c r="R28" s="116"/>
    </row>
    <row r="29" spans="1:18" ht="106.5" customHeight="1" x14ac:dyDescent="0.2">
      <c r="A29" s="312"/>
      <c r="B29" s="335">
        <v>10</v>
      </c>
      <c r="C29" s="338">
        <v>269832</v>
      </c>
      <c r="D29" s="323">
        <v>41592</v>
      </c>
      <c r="E29" s="320" t="s">
        <v>370</v>
      </c>
      <c r="F29" s="262" t="s">
        <v>95</v>
      </c>
      <c r="G29" s="134"/>
      <c r="H29" s="279" t="s">
        <v>433</v>
      </c>
      <c r="I29" s="133" t="s">
        <v>365</v>
      </c>
      <c r="J29" s="133"/>
      <c r="K29" s="133"/>
      <c r="L29" s="133"/>
      <c r="M29" s="133"/>
      <c r="N29" s="135"/>
      <c r="O29" s="133"/>
      <c r="P29" s="133"/>
      <c r="Q29" s="136"/>
      <c r="R29" s="116"/>
    </row>
    <row r="30" spans="1:18" ht="138.75" customHeight="1" x14ac:dyDescent="0.2">
      <c r="A30" s="312"/>
      <c r="B30" s="336"/>
      <c r="C30" s="339"/>
      <c r="D30" s="324"/>
      <c r="E30" s="321"/>
      <c r="F30" s="157" t="s">
        <v>72</v>
      </c>
      <c r="G30" s="231">
        <v>2031481</v>
      </c>
      <c r="H30" s="281" t="s">
        <v>443</v>
      </c>
      <c r="I30" s="188" t="s">
        <v>466</v>
      </c>
      <c r="J30" s="194"/>
      <c r="K30" s="194"/>
      <c r="L30" s="194"/>
      <c r="M30" s="194"/>
      <c r="N30" s="195"/>
      <c r="O30" s="196"/>
      <c r="P30" s="196"/>
      <c r="Q30" s="197"/>
      <c r="R30" s="116"/>
    </row>
    <row r="31" spans="1:18" ht="98.25" customHeight="1" thickBot="1" x14ac:dyDescent="0.25">
      <c r="A31" s="312"/>
      <c r="B31" s="337"/>
      <c r="C31" s="339"/>
      <c r="D31" s="324"/>
      <c r="E31" s="322"/>
      <c r="F31" s="161" t="s">
        <v>77</v>
      </c>
      <c r="G31" s="231">
        <v>573195</v>
      </c>
      <c r="H31" s="278" t="s">
        <v>432</v>
      </c>
      <c r="I31" s="177" t="s">
        <v>399</v>
      </c>
      <c r="J31" s="177"/>
      <c r="K31" s="177"/>
      <c r="L31" s="177"/>
      <c r="M31" s="177"/>
      <c r="N31" s="177"/>
      <c r="O31" s="177"/>
      <c r="P31" s="177"/>
      <c r="Q31" s="178"/>
      <c r="R31" s="116"/>
    </row>
    <row r="32" spans="1:18" ht="15" customHeight="1" x14ac:dyDescent="0.2">
      <c r="A32" s="312"/>
      <c r="B32" s="335">
        <v>11</v>
      </c>
      <c r="C32" s="338">
        <v>274698</v>
      </c>
      <c r="D32" s="323">
        <v>41745</v>
      </c>
      <c r="E32" s="331" t="s">
        <v>361</v>
      </c>
      <c r="F32" s="137" t="s">
        <v>95</v>
      </c>
      <c r="G32" s="232">
        <f>+'[1]ANEXO 2'!$K$18</f>
        <v>0</v>
      </c>
      <c r="H32" s="282"/>
      <c r="I32" s="138"/>
      <c r="J32" s="138"/>
      <c r="K32" s="138"/>
      <c r="L32" s="138"/>
      <c r="M32" s="138"/>
      <c r="N32" s="138"/>
      <c r="O32" s="138"/>
      <c r="P32" s="138"/>
      <c r="Q32" s="139"/>
      <c r="R32" s="116"/>
    </row>
    <row r="33" spans="1:18" ht="45" x14ac:dyDescent="0.2">
      <c r="A33" s="312"/>
      <c r="B33" s="336"/>
      <c r="C33" s="339"/>
      <c r="D33" s="324"/>
      <c r="E33" s="332"/>
      <c r="F33" s="198" t="s">
        <v>362</v>
      </c>
      <c r="G33" s="220" t="s">
        <v>360</v>
      </c>
      <c r="H33" s="283" t="s">
        <v>357</v>
      </c>
      <c r="I33" s="188" t="s">
        <v>354</v>
      </c>
      <c r="J33" s="199" t="s">
        <v>332</v>
      </c>
      <c r="K33" s="199"/>
      <c r="L33" s="200">
        <v>235421.85</v>
      </c>
      <c r="M33" s="199" t="s">
        <v>333</v>
      </c>
      <c r="N33" s="201"/>
      <c r="O33" s="199"/>
      <c r="P33" s="202"/>
      <c r="Q33" s="203"/>
      <c r="R33" s="116"/>
    </row>
    <row r="34" spans="1:18" ht="339" customHeight="1" thickBot="1" x14ac:dyDescent="0.25">
      <c r="A34" s="312"/>
      <c r="B34" s="337"/>
      <c r="C34" s="339"/>
      <c r="D34" s="324"/>
      <c r="E34" s="333"/>
      <c r="F34" s="204" t="s">
        <v>77</v>
      </c>
      <c r="G34" s="191"/>
      <c r="H34" s="284" t="s">
        <v>410</v>
      </c>
      <c r="I34" s="233" t="s">
        <v>463</v>
      </c>
      <c r="J34" s="177"/>
      <c r="K34" s="177"/>
      <c r="L34" s="177"/>
      <c r="M34" s="177"/>
      <c r="N34" s="177"/>
      <c r="O34" s="177"/>
      <c r="P34" s="177"/>
      <c r="Q34" s="178"/>
      <c r="R34" s="116"/>
    </row>
    <row r="35" spans="1:18" ht="211.5" x14ac:dyDescent="0.2">
      <c r="A35" s="312"/>
      <c r="B35" s="335">
        <v>12</v>
      </c>
      <c r="C35" s="338">
        <v>273121</v>
      </c>
      <c r="D35" s="323">
        <v>41883</v>
      </c>
      <c r="E35" s="320" t="s">
        <v>55</v>
      </c>
      <c r="F35" s="132" t="s">
        <v>95</v>
      </c>
      <c r="G35" s="134">
        <f>+'[1]ANEXO 2'!$K$18</f>
        <v>0</v>
      </c>
      <c r="H35" s="269" t="s">
        <v>429</v>
      </c>
      <c r="I35" s="133" t="s">
        <v>366</v>
      </c>
      <c r="J35" s="133"/>
      <c r="K35" s="133"/>
      <c r="L35" s="133"/>
      <c r="M35" s="133"/>
      <c r="N35" s="135"/>
      <c r="O35" s="133"/>
      <c r="P35" s="133"/>
      <c r="Q35" s="136"/>
      <c r="R35" s="116"/>
    </row>
    <row r="36" spans="1:18" ht="15" customHeight="1" x14ac:dyDescent="0.2">
      <c r="A36" s="312"/>
      <c r="B36" s="336"/>
      <c r="C36" s="339"/>
      <c r="D36" s="324"/>
      <c r="E36" s="321"/>
      <c r="F36" s="157" t="s">
        <v>388</v>
      </c>
      <c r="G36" s="231">
        <v>0</v>
      </c>
      <c r="H36" s="285"/>
      <c r="I36" s="194"/>
      <c r="J36" s="194"/>
      <c r="K36" s="194"/>
      <c r="L36" s="194"/>
      <c r="M36" s="194"/>
      <c r="N36" s="195"/>
      <c r="O36" s="194"/>
      <c r="P36" s="194"/>
      <c r="Q36" s="205"/>
      <c r="R36" s="116"/>
    </row>
    <row r="37" spans="1:18" ht="15" x14ac:dyDescent="0.2">
      <c r="A37" s="312"/>
      <c r="B37" s="336"/>
      <c r="C37" s="339"/>
      <c r="D37" s="324"/>
      <c r="E37" s="321"/>
      <c r="F37" s="157" t="s">
        <v>72</v>
      </c>
      <c r="G37" s="234"/>
      <c r="H37" s="285"/>
      <c r="I37" s="194"/>
      <c r="J37" s="194"/>
      <c r="K37" s="188"/>
      <c r="L37" s="188"/>
      <c r="M37" s="188"/>
      <c r="N37" s="188"/>
      <c r="O37" s="188"/>
      <c r="P37" s="188"/>
      <c r="Q37" s="190"/>
      <c r="R37" s="116"/>
    </row>
    <row r="38" spans="1:18" ht="30.75" thickBot="1" x14ac:dyDescent="0.25">
      <c r="A38" s="312"/>
      <c r="B38" s="337"/>
      <c r="C38" s="349"/>
      <c r="D38" s="334"/>
      <c r="E38" s="322"/>
      <c r="F38" s="161" t="s">
        <v>291</v>
      </c>
      <c r="G38" s="191"/>
      <c r="H38" s="278"/>
      <c r="I38" s="177"/>
      <c r="J38" s="177"/>
      <c r="K38" s="177"/>
      <c r="L38" s="177"/>
      <c r="M38" s="177"/>
      <c r="N38" s="177"/>
      <c r="O38" s="177"/>
      <c r="P38" s="177"/>
      <c r="Q38" s="178"/>
      <c r="R38" s="116"/>
    </row>
    <row r="39" spans="1:18" ht="111.75" customHeight="1" x14ac:dyDescent="0.2">
      <c r="A39" s="312"/>
      <c r="B39" s="340">
        <v>13</v>
      </c>
      <c r="C39" s="314">
        <v>277717</v>
      </c>
      <c r="D39" s="325">
        <v>42234</v>
      </c>
      <c r="E39" s="328" t="s">
        <v>292</v>
      </c>
      <c r="F39" s="179" t="s">
        <v>290</v>
      </c>
      <c r="G39" s="221">
        <v>237320</v>
      </c>
      <c r="H39" s="279" t="s">
        <v>444</v>
      </c>
      <c r="I39" s="133" t="s">
        <v>424</v>
      </c>
      <c r="J39" s="130"/>
      <c r="K39" s="130"/>
      <c r="L39" s="130"/>
      <c r="M39" s="130"/>
      <c r="N39" s="130"/>
      <c r="O39" s="130"/>
      <c r="P39" s="130"/>
      <c r="Q39" s="131"/>
    </row>
    <row r="40" spans="1:18" ht="15" customHeight="1" x14ac:dyDescent="0.2">
      <c r="A40" s="312"/>
      <c r="B40" s="341"/>
      <c r="C40" s="343"/>
      <c r="D40" s="326"/>
      <c r="E40" s="329"/>
      <c r="F40" s="158" t="s">
        <v>297</v>
      </c>
      <c r="G40" s="235">
        <v>111580</v>
      </c>
      <c r="H40" s="286"/>
      <c r="I40" s="196"/>
      <c r="J40" s="206"/>
      <c r="K40" s="206"/>
      <c r="L40" s="206"/>
      <c r="M40" s="206"/>
      <c r="N40" s="206"/>
      <c r="O40" s="206"/>
      <c r="P40" s="206"/>
      <c r="Q40" s="170"/>
    </row>
    <row r="41" spans="1:18" ht="15.75" customHeight="1" thickBot="1" x14ac:dyDescent="0.25">
      <c r="A41" s="312"/>
      <c r="B41" s="342"/>
      <c r="C41" s="344"/>
      <c r="D41" s="327"/>
      <c r="E41" s="330"/>
      <c r="F41" s="160" t="s">
        <v>72</v>
      </c>
      <c r="G41" s="224"/>
      <c r="H41" s="273"/>
      <c r="I41" s="182"/>
      <c r="J41" s="182"/>
      <c r="K41" s="182"/>
      <c r="L41" s="182"/>
      <c r="M41" s="182"/>
      <c r="N41" s="182"/>
      <c r="O41" s="182"/>
      <c r="P41" s="182"/>
      <c r="Q41" s="183"/>
    </row>
    <row r="42" spans="1:18" ht="15" customHeight="1" x14ac:dyDescent="0.2">
      <c r="A42" s="312"/>
      <c r="B42" s="335">
        <v>14</v>
      </c>
      <c r="C42" s="338">
        <v>273254</v>
      </c>
      <c r="D42" s="323">
        <v>41883</v>
      </c>
      <c r="E42" s="320" t="s">
        <v>372</v>
      </c>
      <c r="F42" s="132" t="s">
        <v>95</v>
      </c>
      <c r="G42" s="134">
        <f>+'[1]ANEXO 2'!$K$22</f>
        <v>0</v>
      </c>
      <c r="H42" s="269"/>
      <c r="I42" s="133"/>
      <c r="J42" s="133"/>
      <c r="K42" s="133"/>
      <c r="L42" s="133"/>
      <c r="M42" s="133"/>
      <c r="N42" s="133"/>
      <c r="O42" s="133"/>
      <c r="P42" s="133"/>
      <c r="Q42" s="136"/>
    </row>
    <row r="43" spans="1:18" ht="60.75" thickBot="1" x14ac:dyDescent="0.25">
      <c r="A43" s="312"/>
      <c r="B43" s="336"/>
      <c r="C43" s="339"/>
      <c r="D43" s="324"/>
      <c r="E43" s="321"/>
      <c r="F43" s="258" t="s">
        <v>72</v>
      </c>
      <c r="G43" s="249">
        <f>+'[1]ANEXO 2'!$K$23</f>
        <v>408870</v>
      </c>
      <c r="H43" s="287" t="s">
        <v>358</v>
      </c>
      <c r="I43" s="202" t="s">
        <v>359</v>
      </c>
      <c r="J43" s="202" t="s">
        <v>334</v>
      </c>
      <c r="K43" s="202" t="s">
        <v>335</v>
      </c>
      <c r="L43" s="256">
        <v>591292.57999999996</v>
      </c>
      <c r="M43" s="202" t="s">
        <v>336</v>
      </c>
      <c r="N43" s="259">
        <v>42831</v>
      </c>
      <c r="O43" s="202" t="s">
        <v>61</v>
      </c>
      <c r="P43" s="202" t="s">
        <v>351</v>
      </c>
      <c r="Q43" s="203" t="s">
        <v>355</v>
      </c>
    </row>
    <row r="44" spans="1:18" ht="238.5" customHeight="1" thickBot="1" x14ac:dyDescent="0.25">
      <c r="A44" s="312"/>
      <c r="B44" s="337"/>
      <c r="C44" s="349"/>
      <c r="D44" s="334"/>
      <c r="E44" s="350"/>
      <c r="F44" s="260" t="s">
        <v>77</v>
      </c>
      <c r="G44" s="252">
        <v>58060</v>
      </c>
      <c r="H44" s="276" t="s">
        <v>419</v>
      </c>
      <c r="I44" s="233" t="s">
        <v>463</v>
      </c>
      <c r="J44" s="255"/>
      <c r="K44" s="255"/>
      <c r="L44" s="255"/>
      <c r="M44" s="255"/>
      <c r="N44" s="255"/>
      <c r="O44" s="255"/>
      <c r="P44" s="255"/>
      <c r="Q44" s="261"/>
    </row>
    <row r="45" spans="1:18" ht="210.75" thickBot="1" x14ac:dyDescent="0.25">
      <c r="A45" s="312"/>
      <c r="B45" s="164">
        <v>15</v>
      </c>
      <c r="C45" s="158">
        <v>273262</v>
      </c>
      <c r="D45" s="187">
        <v>41911</v>
      </c>
      <c r="E45" s="244" t="s">
        <v>65</v>
      </c>
      <c r="F45" s="185" t="s">
        <v>77</v>
      </c>
      <c r="G45" s="252">
        <v>4236212</v>
      </c>
      <c r="H45" s="276" t="s">
        <v>411</v>
      </c>
      <c r="I45" s="233" t="s">
        <v>463</v>
      </c>
      <c r="J45" s="142" t="s">
        <v>61</v>
      </c>
      <c r="K45" s="142" t="s">
        <v>61</v>
      </c>
      <c r="L45" s="142" t="s">
        <v>61</v>
      </c>
      <c r="M45" s="142" t="s">
        <v>61</v>
      </c>
      <c r="N45" s="142" t="s">
        <v>61</v>
      </c>
      <c r="O45" s="142" t="s">
        <v>61</v>
      </c>
      <c r="P45" s="142" t="s">
        <v>61</v>
      </c>
      <c r="Q45" s="144" t="s">
        <v>61</v>
      </c>
    </row>
    <row r="46" spans="1:18" ht="229.5" customHeight="1" thickBot="1" x14ac:dyDescent="0.25">
      <c r="A46" s="312"/>
      <c r="B46" s="184">
        <v>16</v>
      </c>
      <c r="C46" s="208">
        <v>276479</v>
      </c>
      <c r="D46" s="186">
        <v>42349</v>
      </c>
      <c r="E46" s="162" t="s">
        <v>313</v>
      </c>
      <c r="F46" s="218" t="s">
        <v>77</v>
      </c>
      <c r="G46" s="231">
        <v>8564816</v>
      </c>
      <c r="H46" s="288" t="s">
        <v>412</v>
      </c>
      <c r="I46" s="233" t="s">
        <v>463</v>
      </c>
      <c r="J46" s="236" t="s">
        <v>61</v>
      </c>
      <c r="K46" s="236" t="s">
        <v>61</v>
      </c>
      <c r="L46" s="236" t="s">
        <v>61</v>
      </c>
      <c r="M46" s="236" t="s">
        <v>61</v>
      </c>
      <c r="N46" s="236" t="s">
        <v>61</v>
      </c>
      <c r="O46" s="236" t="s">
        <v>61</v>
      </c>
      <c r="P46" s="236" t="s">
        <v>61</v>
      </c>
      <c r="Q46" s="171" t="s">
        <v>61</v>
      </c>
    </row>
    <row r="47" spans="1:18" ht="261" customHeight="1" x14ac:dyDescent="0.2">
      <c r="A47" s="312"/>
      <c r="B47" s="340">
        <v>17</v>
      </c>
      <c r="C47" s="314">
        <v>273254</v>
      </c>
      <c r="D47" s="325">
        <v>41883</v>
      </c>
      <c r="E47" s="328" t="s">
        <v>318</v>
      </c>
      <c r="F47" s="132" t="s">
        <v>290</v>
      </c>
      <c r="G47" s="134">
        <v>4071151</v>
      </c>
      <c r="H47" s="279" t="s">
        <v>462</v>
      </c>
      <c r="I47" s="130" t="s">
        <v>377</v>
      </c>
      <c r="J47" s="130"/>
      <c r="K47" s="130"/>
      <c r="L47" s="130"/>
      <c r="M47" s="130"/>
      <c r="N47" s="130"/>
      <c r="O47" s="130"/>
      <c r="P47" s="130"/>
      <c r="Q47" s="131"/>
    </row>
    <row r="48" spans="1:18" ht="56.25" customHeight="1" x14ac:dyDescent="0.2">
      <c r="A48" s="312"/>
      <c r="B48" s="341"/>
      <c r="C48" s="343"/>
      <c r="D48" s="326"/>
      <c r="E48" s="329"/>
      <c r="F48" s="140" t="s">
        <v>297</v>
      </c>
      <c r="G48" s="189">
        <v>814230</v>
      </c>
      <c r="H48" s="289" t="s">
        <v>430</v>
      </c>
      <c r="I48" s="155"/>
      <c r="J48" s="180"/>
      <c r="K48" s="180"/>
      <c r="L48" s="207"/>
      <c r="M48" s="180"/>
      <c r="N48" s="209"/>
      <c r="O48" s="180"/>
      <c r="P48" s="180"/>
      <c r="Q48" s="190"/>
    </row>
    <row r="49" spans="1:18" ht="15" customHeight="1" x14ac:dyDescent="0.2">
      <c r="A49" s="312"/>
      <c r="B49" s="341"/>
      <c r="C49" s="343"/>
      <c r="D49" s="326"/>
      <c r="E49" s="329"/>
      <c r="F49" s="141" t="s">
        <v>72</v>
      </c>
      <c r="G49" s="223"/>
      <c r="H49" s="277"/>
      <c r="I49" s="180"/>
      <c r="J49" s="180"/>
      <c r="K49" s="180"/>
      <c r="L49" s="207"/>
      <c r="M49" s="180"/>
      <c r="N49" s="209"/>
      <c r="O49" s="180"/>
      <c r="P49" s="180"/>
      <c r="Q49" s="190"/>
    </row>
    <row r="50" spans="1:18" ht="15.75" customHeight="1" thickBot="1" x14ac:dyDescent="0.25">
      <c r="A50" s="312"/>
      <c r="B50" s="342"/>
      <c r="C50" s="344"/>
      <c r="D50" s="327"/>
      <c r="E50" s="330"/>
      <c r="F50" s="160" t="s">
        <v>77</v>
      </c>
      <c r="G50" s="224"/>
      <c r="H50" s="273"/>
      <c r="I50" s="182"/>
      <c r="J50" s="182"/>
      <c r="K50" s="182"/>
      <c r="L50" s="182"/>
      <c r="M50" s="182"/>
      <c r="N50" s="182"/>
      <c r="O50" s="182"/>
      <c r="P50" s="182"/>
      <c r="Q50" s="183"/>
    </row>
    <row r="51" spans="1:18" ht="156.75" customHeight="1" x14ac:dyDescent="0.2">
      <c r="A51" s="312"/>
      <c r="B51" s="340">
        <v>18</v>
      </c>
      <c r="C51" s="314">
        <v>273254</v>
      </c>
      <c r="D51" s="325">
        <v>41883</v>
      </c>
      <c r="E51" s="328" t="s">
        <v>319</v>
      </c>
      <c r="F51" s="179" t="s">
        <v>290</v>
      </c>
      <c r="G51" s="221">
        <v>470931</v>
      </c>
      <c r="H51" s="279" t="s">
        <v>445</v>
      </c>
      <c r="I51" s="130" t="s">
        <v>377</v>
      </c>
      <c r="J51" s="130"/>
      <c r="K51" s="130"/>
      <c r="L51" s="130"/>
      <c r="M51" s="130"/>
      <c r="N51" s="130"/>
      <c r="O51" s="130"/>
      <c r="P51" s="130"/>
      <c r="Q51" s="131"/>
    </row>
    <row r="52" spans="1:18" ht="86.25" customHeight="1" x14ac:dyDescent="0.2">
      <c r="A52" s="312"/>
      <c r="B52" s="341"/>
      <c r="C52" s="343"/>
      <c r="D52" s="326"/>
      <c r="E52" s="329"/>
      <c r="F52" s="141" t="s">
        <v>297</v>
      </c>
      <c r="G52" s="223">
        <v>44160</v>
      </c>
      <c r="H52" s="393" t="s">
        <v>446</v>
      </c>
      <c r="I52" s="155"/>
      <c r="J52" s="180"/>
      <c r="K52" s="180"/>
      <c r="L52" s="207"/>
      <c r="M52" s="180"/>
      <c r="N52" s="209"/>
      <c r="O52" s="180"/>
      <c r="P52" s="180"/>
      <c r="Q52" s="190"/>
    </row>
    <row r="53" spans="1:18" ht="15" x14ac:dyDescent="0.2">
      <c r="A53" s="312"/>
      <c r="B53" s="341"/>
      <c r="C53" s="343"/>
      <c r="D53" s="326"/>
      <c r="E53" s="329"/>
      <c r="F53" s="141" t="s">
        <v>72</v>
      </c>
      <c r="G53" s="223"/>
      <c r="H53" s="277"/>
      <c r="I53" s="180"/>
      <c r="J53" s="180"/>
      <c r="K53" s="180"/>
      <c r="L53" s="207"/>
      <c r="M53" s="180"/>
      <c r="N53" s="209"/>
      <c r="O53" s="180"/>
      <c r="P53" s="180"/>
      <c r="Q53" s="190"/>
      <c r="R53" s="116"/>
    </row>
    <row r="54" spans="1:18" ht="15.75" thickBot="1" x14ac:dyDescent="0.25">
      <c r="A54" s="312"/>
      <c r="B54" s="342"/>
      <c r="C54" s="344"/>
      <c r="D54" s="327"/>
      <c r="E54" s="330"/>
      <c r="F54" s="160" t="s">
        <v>77</v>
      </c>
      <c r="G54" s="224"/>
      <c r="H54" s="273"/>
      <c r="I54" s="182"/>
      <c r="J54" s="182"/>
      <c r="K54" s="182"/>
      <c r="L54" s="182"/>
      <c r="M54" s="182"/>
      <c r="N54" s="182"/>
      <c r="O54" s="182"/>
      <c r="P54" s="182"/>
      <c r="Q54" s="183"/>
      <c r="R54" s="116"/>
    </row>
    <row r="55" spans="1:18" ht="112.5" customHeight="1" x14ac:dyDescent="0.2">
      <c r="A55" s="312"/>
      <c r="B55" s="340">
        <v>19</v>
      </c>
      <c r="C55" s="314">
        <v>303267</v>
      </c>
      <c r="D55" s="325">
        <v>43145</v>
      </c>
      <c r="E55" s="328" t="s">
        <v>371</v>
      </c>
      <c r="F55" s="263" t="s">
        <v>375</v>
      </c>
      <c r="G55" s="221">
        <v>571418</v>
      </c>
      <c r="H55" s="279" t="s">
        <v>447</v>
      </c>
      <c r="I55" s="130"/>
      <c r="J55" s="130"/>
      <c r="K55" s="130"/>
      <c r="L55" s="130"/>
      <c r="M55" s="130"/>
      <c r="N55" s="130"/>
      <c r="O55" s="130"/>
      <c r="P55" s="130"/>
      <c r="Q55" s="131"/>
      <c r="R55" s="116"/>
    </row>
    <row r="56" spans="1:18" ht="73.5" customHeight="1" x14ac:dyDescent="0.2">
      <c r="A56" s="312"/>
      <c r="B56" s="341"/>
      <c r="C56" s="343"/>
      <c r="D56" s="326"/>
      <c r="E56" s="329"/>
      <c r="F56" s="129" t="s">
        <v>376</v>
      </c>
      <c r="G56" s="223"/>
      <c r="H56" s="289" t="s">
        <v>448</v>
      </c>
      <c r="I56" s="180"/>
      <c r="J56" s="180"/>
      <c r="K56" s="180"/>
      <c r="L56" s="180"/>
      <c r="M56" s="180"/>
      <c r="N56" s="180"/>
      <c r="O56" s="180"/>
      <c r="P56" s="180"/>
      <c r="Q56" s="181"/>
      <c r="R56" s="116"/>
    </row>
    <row r="57" spans="1:18" ht="15" x14ac:dyDescent="0.2">
      <c r="A57" s="312"/>
      <c r="B57" s="341"/>
      <c r="C57" s="343"/>
      <c r="D57" s="326"/>
      <c r="E57" s="329"/>
      <c r="F57" s="129" t="s">
        <v>72</v>
      </c>
      <c r="G57" s="223"/>
      <c r="H57" s="275"/>
      <c r="I57" s="180"/>
      <c r="J57" s="180"/>
      <c r="K57" s="180"/>
      <c r="L57" s="180"/>
      <c r="M57" s="180"/>
      <c r="N57" s="180"/>
      <c r="O57" s="180"/>
      <c r="P57" s="180"/>
      <c r="Q57" s="181"/>
      <c r="R57" s="116"/>
    </row>
    <row r="58" spans="1:18" ht="15.75" thickBot="1" x14ac:dyDescent="0.25">
      <c r="A58" s="312"/>
      <c r="B58" s="342"/>
      <c r="C58" s="344"/>
      <c r="D58" s="327"/>
      <c r="E58" s="330"/>
      <c r="F58" s="159" t="s">
        <v>77</v>
      </c>
      <c r="G58" s="224"/>
      <c r="H58" s="273"/>
      <c r="I58" s="182"/>
      <c r="J58" s="182"/>
      <c r="K58" s="182"/>
      <c r="L58" s="182"/>
      <c r="M58" s="182"/>
      <c r="N58" s="182"/>
      <c r="O58" s="182"/>
      <c r="P58" s="182"/>
      <c r="Q58" s="183"/>
      <c r="R58" s="116"/>
    </row>
    <row r="59" spans="1:18" ht="30.75" thickBot="1" x14ac:dyDescent="0.25">
      <c r="A59" s="312"/>
      <c r="B59" s="340">
        <v>20</v>
      </c>
      <c r="C59" s="314">
        <v>220883</v>
      </c>
      <c r="D59" s="325">
        <v>43140</v>
      </c>
      <c r="E59" s="328" t="s">
        <v>373</v>
      </c>
      <c r="F59" s="263" t="s">
        <v>375</v>
      </c>
      <c r="G59" s="221"/>
      <c r="H59" s="302" t="s">
        <v>431</v>
      </c>
      <c r="I59" s="130"/>
      <c r="J59" s="130"/>
      <c r="K59" s="130"/>
      <c r="L59" s="130"/>
      <c r="M59" s="130"/>
      <c r="N59" s="130"/>
      <c r="O59" s="130"/>
      <c r="P59" s="130"/>
      <c r="Q59" s="131"/>
      <c r="R59" s="116"/>
    </row>
    <row r="60" spans="1:18" ht="30" x14ac:dyDescent="0.2">
      <c r="A60" s="312"/>
      <c r="B60" s="341"/>
      <c r="C60" s="343"/>
      <c r="D60" s="326"/>
      <c r="E60" s="329"/>
      <c r="F60" s="129" t="s">
        <v>376</v>
      </c>
      <c r="G60" s="223"/>
      <c r="H60" s="302" t="s">
        <v>431</v>
      </c>
      <c r="I60" s="180"/>
      <c r="J60" s="180"/>
      <c r="K60" s="180"/>
      <c r="L60" s="180"/>
      <c r="M60" s="180"/>
      <c r="N60" s="180"/>
      <c r="O60" s="180"/>
      <c r="P60" s="180"/>
      <c r="Q60" s="181"/>
      <c r="R60" s="116"/>
    </row>
    <row r="61" spans="1:18" ht="32.25" customHeight="1" x14ac:dyDescent="0.2">
      <c r="A61" s="312"/>
      <c r="B61" s="341"/>
      <c r="C61" s="343"/>
      <c r="D61" s="326"/>
      <c r="E61" s="329"/>
      <c r="F61" s="129" t="s">
        <v>72</v>
      </c>
      <c r="G61" s="223"/>
      <c r="H61" s="275"/>
      <c r="I61" s="180"/>
      <c r="J61" s="180"/>
      <c r="K61" s="180"/>
      <c r="L61" s="180"/>
      <c r="M61" s="180"/>
      <c r="N61" s="180"/>
      <c r="O61" s="180"/>
      <c r="P61" s="180"/>
      <c r="Q61" s="181"/>
      <c r="R61" s="116"/>
    </row>
    <row r="62" spans="1:18" ht="32.25" customHeight="1" thickBot="1" x14ac:dyDescent="0.25">
      <c r="A62" s="312"/>
      <c r="B62" s="342"/>
      <c r="C62" s="344"/>
      <c r="D62" s="327"/>
      <c r="E62" s="330"/>
      <c r="F62" s="159" t="s">
        <v>77</v>
      </c>
      <c r="G62" s="224"/>
      <c r="H62" s="273"/>
      <c r="I62" s="182"/>
      <c r="J62" s="182"/>
      <c r="K62" s="182"/>
      <c r="L62" s="182"/>
      <c r="M62" s="182"/>
      <c r="N62" s="182"/>
      <c r="O62" s="182"/>
      <c r="P62" s="182"/>
      <c r="Q62" s="183"/>
      <c r="R62" s="116"/>
    </row>
    <row r="63" spans="1:18" ht="105.75" customHeight="1" x14ac:dyDescent="0.2">
      <c r="A63" s="312"/>
      <c r="B63" s="341">
        <v>21</v>
      </c>
      <c r="C63" s="343">
        <v>305648</v>
      </c>
      <c r="D63" s="326">
        <v>43145</v>
      </c>
      <c r="E63" s="345" t="s">
        <v>374</v>
      </c>
      <c r="F63" s="263" t="s">
        <v>375</v>
      </c>
      <c r="G63" s="221"/>
      <c r="H63" s="302" t="s">
        <v>449</v>
      </c>
      <c r="I63" s="130"/>
      <c r="J63" s="130"/>
      <c r="K63" s="130"/>
      <c r="L63" s="130"/>
      <c r="M63" s="130"/>
      <c r="N63" s="130"/>
      <c r="O63" s="130"/>
      <c r="P63" s="130"/>
      <c r="Q63" s="131"/>
      <c r="R63" s="116"/>
    </row>
    <row r="64" spans="1:18" ht="72" customHeight="1" x14ac:dyDescent="0.2">
      <c r="A64" s="312"/>
      <c r="B64" s="341"/>
      <c r="C64" s="343"/>
      <c r="D64" s="326"/>
      <c r="E64" s="329"/>
      <c r="F64" s="129" t="s">
        <v>376</v>
      </c>
      <c r="G64" s="223"/>
      <c r="H64" s="289" t="s">
        <v>450</v>
      </c>
      <c r="I64" s="180"/>
      <c r="J64" s="180"/>
      <c r="K64" s="180"/>
      <c r="L64" s="180"/>
      <c r="M64" s="180"/>
      <c r="N64" s="180"/>
      <c r="O64" s="180"/>
      <c r="P64" s="180"/>
      <c r="Q64" s="181"/>
      <c r="R64" s="116"/>
    </row>
    <row r="65" spans="1:18" ht="15" x14ac:dyDescent="0.2">
      <c r="A65" s="312"/>
      <c r="B65" s="341"/>
      <c r="C65" s="343"/>
      <c r="D65" s="326"/>
      <c r="E65" s="329"/>
      <c r="F65" s="129" t="s">
        <v>72</v>
      </c>
      <c r="G65" s="223"/>
      <c r="H65" s="275"/>
      <c r="I65" s="180"/>
      <c r="J65" s="180"/>
      <c r="K65" s="180"/>
      <c r="L65" s="180"/>
      <c r="M65" s="180"/>
      <c r="N65" s="180"/>
      <c r="O65" s="180"/>
      <c r="P65" s="180"/>
      <c r="Q65" s="181"/>
      <c r="R65" s="116"/>
    </row>
    <row r="66" spans="1:18" ht="15.75" thickBot="1" x14ac:dyDescent="0.25">
      <c r="A66" s="312"/>
      <c r="B66" s="342"/>
      <c r="C66" s="344"/>
      <c r="D66" s="327"/>
      <c r="E66" s="330"/>
      <c r="F66" s="159" t="s">
        <v>77</v>
      </c>
      <c r="G66" s="224"/>
      <c r="H66" s="273"/>
      <c r="I66" s="182"/>
      <c r="J66" s="182"/>
      <c r="K66" s="182"/>
      <c r="L66" s="182"/>
      <c r="M66" s="182"/>
      <c r="N66" s="182"/>
      <c r="O66" s="182"/>
      <c r="P66" s="182"/>
      <c r="Q66" s="183"/>
      <c r="R66" s="116"/>
    </row>
    <row r="67" spans="1:18" ht="111.75" customHeight="1" x14ac:dyDescent="0.2">
      <c r="A67" s="312"/>
      <c r="B67" s="341">
        <v>22</v>
      </c>
      <c r="C67" s="343">
        <v>305648</v>
      </c>
      <c r="D67" s="326">
        <v>43145</v>
      </c>
      <c r="E67" s="345" t="s">
        <v>403</v>
      </c>
      <c r="F67" s="314" t="s">
        <v>375</v>
      </c>
      <c r="G67" s="309"/>
      <c r="H67" s="316" t="s">
        <v>451</v>
      </c>
      <c r="I67" s="318"/>
      <c r="J67" s="130"/>
      <c r="K67" s="130"/>
      <c r="L67" s="130"/>
      <c r="M67" s="130"/>
      <c r="N67" s="130"/>
      <c r="O67" s="130"/>
      <c r="P67" s="130"/>
      <c r="Q67" s="131"/>
      <c r="R67" s="116"/>
    </row>
    <row r="68" spans="1:18" ht="15" x14ac:dyDescent="0.2">
      <c r="A68" s="312"/>
      <c r="B68" s="341"/>
      <c r="C68" s="343"/>
      <c r="D68" s="326"/>
      <c r="E68" s="329"/>
      <c r="F68" s="315"/>
      <c r="G68" s="310"/>
      <c r="H68" s="317"/>
      <c r="I68" s="319"/>
      <c r="J68" s="180"/>
      <c r="K68" s="180"/>
      <c r="L68" s="180"/>
      <c r="M68" s="180"/>
      <c r="N68" s="180"/>
      <c r="O68" s="180"/>
      <c r="P68" s="180"/>
      <c r="Q68" s="181"/>
      <c r="R68" s="116"/>
    </row>
    <row r="69" spans="1:18" ht="43.5" customHeight="1" x14ac:dyDescent="0.2">
      <c r="A69" s="312"/>
      <c r="B69" s="341"/>
      <c r="C69" s="343"/>
      <c r="D69" s="326"/>
      <c r="E69" s="329"/>
      <c r="F69" s="129" t="s">
        <v>72</v>
      </c>
      <c r="G69" s="223"/>
      <c r="H69" s="275"/>
      <c r="I69" s="180"/>
      <c r="J69" s="180"/>
      <c r="K69" s="180"/>
      <c r="L69" s="180"/>
      <c r="M69" s="180"/>
      <c r="N69" s="180"/>
      <c r="O69" s="180"/>
      <c r="P69" s="180"/>
      <c r="Q69" s="181"/>
      <c r="R69" s="116"/>
    </row>
    <row r="70" spans="1:18" ht="43.5" customHeight="1" thickBot="1" x14ac:dyDescent="0.25">
      <c r="A70" s="313"/>
      <c r="B70" s="342"/>
      <c r="C70" s="344"/>
      <c r="D70" s="327"/>
      <c r="E70" s="330"/>
      <c r="F70" s="159" t="s">
        <v>77</v>
      </c>
      <c r="G70" s="224"/>
      <c r="H70" s="273"/>
      <c r="I70" s="182"/>
      <c r="J70" s="182"/>
      <c r="K70" s="182"/>
      <c r="L70" s="182"/>
      <c r="M70" s="182"/>
      <c r="N70" s="182"/>
      <c r="O70" s="182"/>
      <c r="P70" s="182"/>
      <c r="Q70" s="183"/>
      <c r="R70" s="116"/>
    </row>
    <row r="71" spans="1:18" ht="45" x14ac:dyDescent="0.2">
      <c r="A71" s="311" t="s">
        <v>124</v>
      </c>
      <c r="B71" s="335">
        <v>1</v>
      </c>
      <c r="C71" s="338">
        <v>274896</v>
      </c>
      <c r="D71" s="323">
        <v>41597</v>
      </c>
      <c r="E71" s="320" t="s">
        <v>13</v>
      </c>
      <c r="F71" s="132" t="s">
        <v>95</v>
      </c>
      <c r="G71" s="134">
        <f>+'[1]ANEXO 2A'!$K$39</f>
        <v>0</v>
      </c>
      <c r="H71" s="269" t="s">
        <v>404</v>
      </c>
      <c r="I71" s="269" t="s">
        <v>467</v>
      </c>
      <c r="J71" s="133" t="s">
        <v>337</v>
      </c>
      <c r="K71" s="133" t="s">
        <v>338</v>
      </c>
      <c r="L71" s="134">
        <v>60000</v>
      </c>
      <c r="M71" s="133" t="s">
        <v>339</v>
      </c>
      <c r="N71" s="133" t="s">
        <v>340</v>
      </c>
      <c r="O71" s="133" t="s">
        <v>61</v>
      </c>
      <c r="P71" s="133" t="s">
        <v>61</v>
      </c>
      <c r="Q71" s="136" t="s">
        <v>61</v>
      </c>
      <c r="R71" s="116"/>
    </row>
    <row r="72" spans="1:18" ht="408.75" customHeight="1" x14ac:dyDescent="0.2">
      <c r="A72" s="312"/>
      <c r="B72" s="336"/>
      <c r="C72" s="339"/>
      <c r="D72" s="324"/>
      <c r="E72" s="321"/>
      <c r="F72" s="140" t="s">
        <v>72</v>
      </c>
      <c r="G72" s="189">
        <v>737263</v>
      </c>
      <c r="H72" s="290" t="s">
        <v>454</v>
      </c>
      <c r="I72" s="188"/>
      <c r="J72" s="188" t="s">
        <v>392</v>
      </c>
      <c r="K72" s="188" t="s">
        <v>393</v>
      </c>
      <c r="L72" s="189" t="s">
        <v>394</v>
      </c>
      <c r="M72" s="188" t="s">
        <v>395</v>
      </c>
      <c r="N72" s="188" t="s">
        <v>396</v>
      </c>
      <c r="O72" s="188" t="s">
        <v>61</v>
      </c>
      <c r="P72" s="188" t="s">
        <v>397</v>
      </c>
      <c r="Q72" s="190" t="s">
        <v>397</v>
      </c>
      <c r="R72" s="116"/>
    </row>
    <row r="73" spans="1:18" ht="180.75" thickBot="1" x14ac:dyDescent="0.25">
      <c r="A73" s="312"/>
      <c r="B73" s="337"/>
      <c r="C73" s="349"/>
      <c r="D73" s="334"/>
      <c r="E73" s="322"/>
      <c r="F73" s="161" t="s">
        <v>77</v>
      </c>
      <c r="G73" s="191">
        <v>207005</v>
      </c>
      <c r="H73" s="278" t="s">
        <v>420</v>
      </c>
      <c r="I73" s="177" t="s">
        <v>413</v>
      </c>
      <c r="J73" s="177"/>
      <c r="K73" s="177"/>
      <c r="L73" s="191"/>
      <c r="M73" s="177"/>
      <c r="N73" s="177"/>
      <c r="O73" s="177" t="s">
        <v>61</v>
      </c>
      <c r="P73" s="177" t="s">
        <v>61</v>
      </c>
      <c r="Q73" s="178" t="s">
        <v>61</v>
      </c>
      <c r="R73" s="116"/>
    </row>
    <row r="74" spans="1:18" ht="60.75" x14ac:dyDescent="0.2">
      <c r="A74" s="312"/>
      <c r="B74" s="340">
        <v>2</v>
      </c>
      <c r="C74" s="314">
        <v>178250</v>
      </c>
      <c r="D74" s="325">
        <v>40721</v>
      </c>
      <c r="E74" s="328" t="s">
        <v>57</v>
      </c>
      <c r="F74" s="179" t="s">
        <v>95</v>
      </c>
      <c r="G74" s="221"/>
      <c r="H74" s="291" t="s">
        <v>434</v>
      </c>
      <c r="I74" s="130" t="s">
        <v>422</v>
      </c>
      <c r="J74" s="130"/>
      <c r="K74" s="130"/>
      <c r="L74" s="130" t="s">
        <v>61</v>
      </c>
      <c r="M74" s="130" t="s">
        <v>61</v>
      </c>
      <c r="N74" s="130" t="s">
        <v>61</v>
      </c>
      <c r="O74" s="130" t="s">
        <v>61</v>
      </c>
      <c r="P74" s="130" t="s">
        <v>61</v>
      </c>
      <c r="Q74" s="131" t="s">
        <v>61</v>
      </c>
      <c r="R74" s="116"/>
    </row>
    <row r="75" spans="1:18" ht="15" x14ac:dyDescent="0.2">
      <c r="A75" s="312"/>
      <c r="B75" s="341"/>
      <c r="C75" s="343"/>
      <c r="D75" s="326"/>
      <c r="E75" s="329"/>
      <c r="F75" s="141" t="s">
        <v>72</v>
      </c>
      <c r="G75" s="223"/>
      <c r="H75" s="275"/>
      <c r="I75" s="180"/>
      <c r="J75" s="180"/>
      <c r="K75" s="180"/>
      <c r="L75" s="180"/>
      <c r="M75" s="180"/>
      <c r="N75" s="180"/>
      <c r="O75" s="180"/>
      <c r="P75" s="180"/>
      <c r="Q75" s="181"/>
      <c r="R75" s="116"/>
    </row>
    <row r="76" spans="1:18" ht="48" customHeight="1" thickBot="1" x14ac:dyDescent="0.25">
      <c r="A76" s="312"/>
      <c r="B76" s="342"/>
      <c r="C76" s="344"/>
      <c r="D76" s="327"/>
      <c r="E76" s="330"/>
      <c r="F76" s="160" t="s">
        <v>291</v>
      </c>
      <c r="G76" s="224"/>
      <c r="H76" s="273"/>
      <c r="I76" s="182"/>
      <c r="J76" s="182"/>
      <c r="K76" s="182"/>
      <c r="L76" s="182"/>
      <c r="M76" s="182"/>
      <c r="N76" s="182"/>
      <c r="O76" s="182"/>
      <c r="P76" s="182"/>
      <c r="Q76" s="183"/>
      <c r="R76" s="116"/>
    </row>
    <row r="77" spans="1:18" ht="78.75" customHeight="1" x14ac:dyDescent="0.2">
      <c r="A77" s="312"/>
      <c r="B77" s="340">
        <v>3</v>
      </c>
      <c r="C77" s="314">
        <v>180675</v>
      </c>
      <c r="D77" s="325">
        <v>40730</v>
      </c>
      <c r="E77" s="328" t="s">
        <v>14</v>
      </c>
      <c r="F77" s="179" t="s">
        <v>389</v>
      </c>
      <c r="G77" s="221">
        <v>32000</v>
      </c>
      <c r="H77" s="269" t="s">
        <v>435</v>
      </c>
      <c r="I77" s="133" t="s">
        <v>382</v>
      </c>
      <c r="J77" s="130"/>
      <c r="K77" s="130"/>
      <c r="L77" s="130"/>
      <c r="M77" s="130"/>
      <c r="N77" s="130"/>
      <c r="O77" s="130"/>
      <c r="P77" s="130"/>
      <c r="Q77" s="131"/>
      <c r="R77" s="116"/>
    </row>
    <row r="78" spans="1:18" ht="15" x14ac:dyDescent="0.2">
      <c r="A78" s="312"/>
      <c r="B78" s="341"/>
      <c r="C78" s="343"/>
      <c r="D78" s="326"/>
      <c r="E78" s="329"/>
      <c r="F78" s="141" t="s">
        <v>72</v>
      </c>
      <c r="G78" s="225"/>
      <c r="H78" s="275"/>
      <c r="I78" s="180"/>
      <c r="J78" s="180" t="s">
        <v>61</v>
      </c>
      <c r="K78" s="180" t="s">
        <v>61</v>
      </c>
      <c r="L78" s="180" t="s">
        <v>61</v>
      </c>
      <c r="M78" s="180" t="s">
        <v>61</v>
      </c>
      <c r="N78" s="180" t="s">
        <v>61</v>
      </c>
      <c r="O78" s="180" t="s">
        <v>61</v>
      </c>
      <c r="P78" s="180" t="s">
        <v>61</v>
      </c>
      <c r="Q78" s="181" t="s">
        <v>61</v>
      </c>
      <c r="R78" s="116"/>
    </row>
    <row r="79" spans="1:18" ht="25.5" customHeight="1" thickBot="1" x14ac:dyDescent="0.25">
      <c r="A79" s="312"/>
      <c r="B79" s="342"/>
      <c r="C79" s="343"/>
      <c r="D79" s="326"/>
      <c r="E79" s="330"/>
      <c r="F79" s="160" t="s">
        <v>77</v>
      </c>
      <c r="G79" s="224"/>
      <c r="H79" s="273"/>
      <c r="I79" s="182"/>
      <c r="J79" s="182" t="s">
        <v>61</v>
      </c>
      <c r="K79" s="182" t="s">
        <v>61</v>
      </c>
      <c r="L79" s="182" t="s">
        <v>61</v>
      </c>
      <c r="M79" s="182" t="s">
        <v>61</v>
      </c>
      <c r="N79" s="182" t="s">
        <v>61</v>
      </c>
      <c r="O79" s="182" t="s">
        <v>61</v>
      </c>
      <c r="P79" s="182" t="s">
        <v>61</v>
      </c>
      <c r="Q79" s="183" t="s">
        <v>61</v>
      </c>
      <c r="R79" s="116"/>
    </row>
    <row r="80" spans="1:18" ht="45" x14ac:dyDescent="0.2">
      <c r="A80" s="312"/>
      <c r="B80" s="340">
        <v>4</v>
      </c>
      <c r="C80" s="314">
        <v>180636</v>
      </c>
      <c r="D80" s="325">
        <v>40967</v>
      </c>
      <c r="E80" s="328" t="s">
        <v>289</v>
      </c>
      <c r="F80" s="179" t="s">
        <v>290</v>
      </c>
      <c r="G80" s="221">
        <v>32000</v>
      </c>
      <c r="H80" s="269" t="s">
        <v>381</v>
      </c>
      <c r="I80" s="133" t="s">
        <v>320</v>
      </c>
      <c r="J80" s="130"/>
      <c r="K80" s="130"/>
      <c r="L80" s="130"/>
      <c r="M80" s="130"/>
      <c r="N80" s="130"/>
      <c r="O80" s="130"/>
      <c r="P80" s="130"/>
      <c r="Q80" s="131"/>
      <c r="R80" s="116"/>
    </row>
    <row r="81" spans="1:18" ht="51.75" customHeight="1" x14ac:dyDescent="0.2">
      <c r="A81" s="312"/>
      <c r="B81" s="341"/>
      <c r="C81" s="343"/>
      <c r="D81" s="326"/>
      <c r="E81" s="329"/>
      <c r="F81" s="141" t="s">
        <v>72</v>
      </c>
      <c r="G81" s="223"/>
      <c r="H81" s="275" t="s">
        <v>455</v>
      </c>
      <c r="I81" s="180"/>
      <c r="J81" s="180" t="s">
        <v>61</v>
      </c>
      <c r="K81" s="180" t="s">
        <v>61</v>
      </c>
      <c r="L81" s="180" t="s">
        <v>61</v>
      </c>
      <c r="M81" s="180" t="s">
        <v>61</v>
      </c>
      <c r="N81" s="180" t="s">
        <v>61</v>
      </c>
      <c r="O81" s="180" t="s">
        <v>61</v>
      </c>
      <c r="P81" s="180" t="s">
        <v>61</v>
      </c>
      <c r="Q81" s="181" t="s">
        <v>61</v>
      </c>
      <c r="R81" s="116"/>
    </row>
    <row r="82" spans="1:18" ht="15.75" thickBot="1" x14ac:dyDescent="0.25">
      <c r="A82" s="312"/>
      <c r="B82" s="342"/>
      <c r="C82" s="344"/>
      <c r="D82" s="327"/>
      <c r="E82" s="330"/>
      <c r="F82" s="160" t="s">
        <v>77</v>
      </c>
      <c r="G82" s="224"/>
      <c r="H82" s="273"/>
      <c r="I82" s="182"/>
      <c r="J82" s="182" t="s">
        <v>61</v>
      </c>
      <c r="K82" s="182" t="s">
        <v>61</v>
      </c>
      <c r="L82" s="182" t="s">
        <v>61</v>
      </c>
      <c r="M82" s="182" t="s">
        <v>61</v>
      </c>
      <c r="N82" s="182" t="s">
        <v>61</v>
      </c>
      <c r="O82" s="182" t="s">
        <v>61</v>
      </c>
      <c r="P82" s="182" t="s">
        <v>61</v>
      </c>
      <c r="Q82" s="183" t="s">
        <v>61</v>
      </c>
      <c r="R82" s="116"/>
    </row>
    <row r="83" spans="1:18" ht="75" customHeight="1" x14ac:dyDescent="0.2">
      <c r="A83" s="312"/>
      <c r="B83" s="340">
        <v>5</v>
      </c>
      <c r="C83" s="314">
        <v>206674</v>
      </c>
      <c r="D83" s="325">
        <v>41038</v>
      </c>
      <c r="E83" s="328" t="s">
        <v>33</v>
      </c>
      <c r="F83" s="179" t="s">
        <v>390</v>
      </c>
      <c r="G83" s="221">
        <f>+'[1]ANEXO 2A'!$K$7</f>
        <v>48000</v>
      </c>
      <c r="H83" s="292" t="s">
        <v>436</v>
      </c>
      <c r="I83" s="130" t="s">
        <v>321</v>
      </c>
      <c r="J83" s="130"/>
      <c r="K83" s="130"/>
      <c r="L83" s="130"/>
      <c r="M83" s="130"/>
      <c r="N83" s="130"/>
      <c r="O83" s="130"/>
      <c r="P83" s="130"/>
      <c r="Q83" s="131"/>
      <c r="R83" s="116"/>
    </row>
    <row r="84" spans="1:18" ht="33.75" customHeight="1" x14ac:dyDescent="0.2">
      <c r="A84" s="312"/>
      <c r="B84" s="341"/>
      <c r="C84" s="343"/>
      <c r="D84" s="326"/>
      <c r="E84" s="329"/>
      <c r="F84" s="141" t="s">
        <v>72</v>
      </c>
      <c r="G84" s="223"/>
      <c r="H84" s="275" t="s">
        <v>455</v>
      </c>
      <c r="I84" s="180"/>
      <c r="J84" s="180" t="s">
        <v>61</v>
      </c>
      <c r="K84" s="180" t="s">
        <v>61</v>
      </c>
      <c r="L84" s="180" t="s">
        <v>61</v>
      </c>
      <c r="M84" s="180" t="s">
        <v>61</v>
      </c>
      <c r="N84" s="180" t="s">
        <v>61</v>
      </c>
      <c r="O84" s="180" t="s">
        <v>61</v>
      </c>
      <c r="P84" s="180" t="s">
        <v>61</v>
      </c>
      <c r="Q84" s="181" t="s">
        <v>61</v>
      </c>
      <c r="R84" s="116"/>
    </row>
    <row r="85" spans="1:18" ht="15.75" thickBot="1" x14ac:dyDescent="0.25">
      <c r="A85" s="312"/>
      <c r="B85" s="342"/>
      <c r="C85" s="343"/>
      <c r="D85" s="326"/>
      <c r="E85" s="330"/>
      <c r="F85" s="160" t="s">
        <v>77</v>
      </c>
      <c r="G85" s="224"/>
      <c r="H85" s="273"/>
      <c r="I85" s="182"/>
      <c r="J85" s="182" t="s">
        <v>61</v>
      </c>
      <c r="K85" s="182" t="s">
        <v>61</v>
      </c>
      <c r="L85" s="182" t="s">
        <v>61</v>
      </c>
      <c r="M85" s="182" t="s">
        <v>61</v>
      </c>
      <c r="N85" s="182" t="s">
        <v>61</v>
      </c>
      <c r="O85" s="182" t="s">
        <v>61</v>
      </c>
      <c r="P85" s="182" t="s">
        <v>61</v>
      </c>
      <c r="Q85" s="183" t="s">
        <v>61</v>
      </c>
      <c r="R85" s="116"/>
    </row>
    <row r="86" spans="1:18" ht="222" customHeight="1" x14ac:dyDescent="0.2">
      <c r="A86" s="312"/>
      <c r="B86" s="340">
        <v>6</v>
      </c>
      <c r="C86" s="314">
        <v>214353</v>
      </c>
      <c r="D86" s="325">
        <v>41080</v>
      </c>
      <c r="E86" s="328" t="s">
        <v>16</v>
      </c>
      <c r="F86" s="179" t="s">
        <v>391</v>
      </c>
      <c r="G86" s="221">
        <v>55550</v>
      </c>
      <c r="H86" s="279" t="s">
        <v>437</v>
      </c>
      <c r="I86" s="130" t="s">
        <v>384</v>
      </c>
      <c r="J86" s="130"/>
      <c r="K86" s="130"/>
      <c r="L86" s="221"/>
      <c r="M86" s="130"/>
      <c r="N86" s="130"/>
      <c r="O86" s="130" t="s">
        <v>61</v>
      </c>
      <c r="P86" s="130" t="s">
        <v>61</v>
      </c>
      <c r="Q86" s="131" t="s">
        <v>61</v>
      </c>
      <c r="R86" s="116"/>
    </row>
    <row r="87" spans="1:18" ht="15" x14ac:dyDescent="0.2">
      <c r="A87" s="312"/>
      <c r="B87" s="341"/>
      <c r="C87" s="343"/>
      <c r="D87" s="326"/>
      <c r="E87" s="329"/>
      <c r="F87" s="141" t="s">
        <v>72</v>
      </c>
      <c r="G87" s="223"/>
      <c r="H87" s="275"/>
      <c r="I87" s="180"/>
      <c r="J87" s="206"/>
      <c r="K87" s="206"/>
      <c r="L87" s="235"/>
      <c r="M87" s="206"/>
      <c r="N87" s="206"/>
      <c r="O87" s="180" t="s">
        <v>61</v>
      </c>
      <c r="P87" s="180" t="s">
        <v>61</v>
      </c>
      <c r="Q87" s="181" t="s">
        <v>61</v>
      </c>
      <c r="R87" s="116"/>
    </row>
    <row r="88" spans="1:18" ht="15.75" thickBot="1" x14ac:dyDescent="0.25">
      <c r="A88" s="312"/>
      <c r="B88" s="342"/>
      <c r="C88" s="344"/>
      <c r="D88" s="327"/>
      <c r="E88" s="330"/>
      <c r="F88" s="160" t="s">
        <v>77</v>
      </c>
      <c r="G88" s="224"/>
      <c r="H88" s="273"/>
      <c r="I88" s="182"/>
      <c r="J88" s="236"/>
      <c r="K88" s="236"/>
      <c r="L88" s="237"/>
      <c r="M88" s="236"/>
      <c r="N88" s="236"/>
      <c r="O88" s="182" t="s">
        <v>61</v>
      </c>
      <c r="P88" s="182" t="s">
        <v>61</v>
      </c>
      <c r="Q88" s="183" t="s">
        <v>61</v>
      </c>
      <c r="R88" s="116"/>
    </row>
    <row r="89" spans="1:18" ht="75" x14ac:dyDescent="0.2">
      <c r="A89" s="312"/>
      <c r="B89" s="340">
        <v>7</v>
      </c>
      <c r="C89" s="314">
        <v>214671</v>
      </c>
      <c r="D89" s="325">
        <v>41103</v>
      </c>
      <c r="E89" s="328" t="s">
        <v>15</v>
      </c>
      <c r="F89" s="179" t="s">
        <v>95</v>
      </c>
      <c r="G89" s="221">
        <v>32000</v>
      </c>
      <c r="H89" s="269" t="s">
        <v>367</v>
      </c>
      <c r="I89" s="230" t="s">
        <v>468</v>
      </c>
      <c r="J89" s="130"/>
      <c r="K89" s="130"/>
      <c r="L89" s="130"/>
      <c r="M89" s="130"/>
      <c r="N89" s="130"/>
      <c r="O89" s="130"/>
      <c r="P89" s="130"/>
      <c r="Q89" s="131"/>
      <c r="R89" s="116"/>
    </row>
    <row r="90" spans="1:18" ht="15" x14ac:dyDescent="0.2">
      <c r="A90" s="312"/>
      <c r="B90" s="341"/>
      <c r="C90" s="343"/>
      <c r="D90" s="326"/>
      <c r="E90" s="329"/>
      <c r="F90" s="141" t="s">
        <v>72</v>
      </c>
      <c r="G90" s="225"/>
      <c r="H90" s="275"/>
      <c r="I90" s="180"/>
      <c r="J90" s="180" t="s">
        <v>61</v>
      </c>
      <c r="K90" s="180" t="s">
        <v>61</v>
      </c>
      <c r="L90" s="180" t="s">
        <v>61</v>
      </c>
      <c r="M90" s="180" t="s">
        <v>61</v>
      </c>
      <c r="N90" s="180" t="s">
        <v>61</v>
      </c>
      <c r="O90" s="180" t="s">
        <v>61</v>
      </c>
      <c r="P90" s="180" t="s">
        <v>61</v>
      </c>
      <c r="Q90" s="181" t="s">
        <v>61</v>
      </c>
      <c r="R90" s="116"/>
    </row>
    <row r="91" spans="1:18" ht="15.75" thickBot="1" x14ac:dyDescent="0.25">
      <c r="A91" s="312"/>
      <c r="B91" s="342"/>
      <c r="C91" s="344"/>
      <c r="D91" s="327"/>
      <c r="E91" s="330"/>
      <c r="F91" s="160" t="s">
        <v>77</v>
      </c>
      <c r="G91" s="224"/>
      <c r="H91" s="273"/>
      <c r="I91" s="182"/>
      <c r="J91" s="182" t="s">
        <v>61</v>
      </c>
      <c r="K91" s="182" t="s">
        <v>61</v>
      </c>
      <c r="L91" s="182" t="s">
        <v>61</v>
      </c>
      <c r="M91" s="182" t="s">
        <v>61</v>
      </c>
      <c r="N91" s="182" t="s">
        <v>61</v>
      </c>
      <c r="O91" s="182" t="s">
        <v>61</v>
      </c>
      <c r="P91" s="182" t="s">
        <v>61</v>
      </c>
      <c r="Q91" s="183" t="s">
        <v>61</v>
      </c>
      <c r="R91" s="116"/>
    </row>
    <row r="92" spans="1:18" ht="60" x14ac:dyDescent="0.2">
      <c r="A92" s="312"/>
      <c r="B92" s="335">
        <v>8</v>
      </c>
      <c r="C92" s="338">
        <v>216096</v>
      </c>
      <c r="D92" s="323">
        <v>41136</v>
      </c>
      <c r="E92" s="320" t="s">
        <v>27</v>
      </c>
      <c r="F92" s="132" t="s">
        <v>95</v>
      </c>
      <c r="G92" s="134">
        <f>+'[1]ANEXO 2A'!$K$11</f>
        <v>0</v>
      </c>
      <c r="H92" s="269" t="s">
        <v>405</v>
      </c>
      <c r="I92" s="133" t="s">
        <v>469</v>
      </c>
      <c r="J92" s="133" t="s">
        <v>61</v>
      </c>
      <c r="K92" s="133" t="s">
        <v>61</v>
      </c>
      <c r="L92" s="133" t="s">
        <v>61</v>
      </c>
      <c r="M92" s="133" t="s">
        <v>61</v>
      </c>
      <c r="N92" s="133" t="s">
        <v>61</v>
      </c>
      <c r="O92" s="133" t="s">
        <v>61</v>
      </c>
      <c r="P92" s="133" t="s">
        <v>61</v>
      </c>
      <c r="Q92" s="136" t="s">
        <v>61</v>
      </c>
      <c r="R92" s="116"/>
    </row>
    <row r="93" spans="1:18" ht="81.75" customHeight="1" x14ac:dyDescent="0.2">
      <c r="A93" s="312"/>
      <c r="B93" s="336"/>
      <c r="C93" s="339"/>
      <c r="D93" s="324"/>
      <c r="E93" s="321"/>
      <c r="F93" s="140" t="s">
        <v>72</v>
      </c>
      <c r="G93" s="189">
        <v>0</v>
      </c>
      <c r="H93" s="277" t="s">
        <v>438</v>
      </c>
      <c r="I93" s="188" t="s">
        <v>341</v>
      </c>
      <c r="J93" s="188" t="s">
        <v>342</v>
      </c>
      <c r="K93" s="188" t="s">
        <v>343</v>
      </c>
      <c r="L93" s="188" t="s">
        <v>344</v>
      </c>
      <c r="M93" s="188">
        <v>118</v>
      </c>
      <c r="N93" s="192">
        <v>42458</v>
      </c>
      <c r="O93" s="207" t="s">
        <v>345</v>
      </c>
      <c r="P93" s="188" t="s">
        <v>346</v>
      </c>
      <c r="Q93" s="190" t="s">
        <v>347</v>
      </c>
      <c r="R93" s="116"/>
    </row>
    <row r="94" spans="1:18" ht="75.75" thickBot="1" x14ac:dyDescent="0.25">
      <c r="A94" s="312"/>
      <c r="B94" s="337"/>
      <c r="C94" s="349"/>
      <c r="D94" s="334"/>
      <c r="E94" s="322"/>
      <c r="F94" s="161" t="s">
        <v>77</v>
      </c>
      <c r="G94" s="189">
        <v>495000</v>
      </c>
      <c r="H94" s="284" t="s">
        <v>414</v>
      </c>
      <c r="I94" s="177" t="s">
        <v>463</v>
      </c>
      <c r="J94" s="177" t="s">
        <v>61</v>
      </c>
      <c r="K94" s="177" t="s">
        <v>61</v>
      </c>
      <c r="L94" s="177" t="s">
        <v>61</v>
      </c>
      <c r="M94" s="177" t="s">
        <v>61</v>
      </c>
      <c r="N94" s="177" t="s">
        <v>61</v>
      </c>
      <c r="O94" s="177" t="s">
        <v>61</v>
      </c>
      <c r="P94" s="177" t="s">
        <v>61</v>
      </c>
      <c r="Q94" s="178" t="s">
        <v>61</v>
      </c>
      <c r="R94" s="116"/>
    </row>
    <row r="95" spans="1:18" ht="90" customHeight="1" x14ac:dyDescent="0.2">
      <c r="A95" s="312"/>
      <c r="B95" s="340">
        <v>9</v>
      </c>
      <c r="C95" s="343">
        <v>226585</v>
      </c>
      <c r="D95" s="326">
        <v>41372</v>
      </c>
      <c r="E95" s="328" t="s">
        <v>17</v>
      </c>
      <c r="F95" s="179" t="s">
        <v>391</v>
      </c>
      <c r="G95" s="221">
        <v>6000</v>
      </c>
      <c r="H95" s="269" t="s">
        <v>439</v>
      </c>
      <c r="I95" s="133" t="s">
        <v>423</v>
      </c>
      <c r="J95" s="130"/>
      <c r="K95" s="130"/>
      <c r="L95" s="130"/>
      <c r="M95" s="130"/>
      <c r="N95" s="130"/>
      <c r="O95" s="130"/>
      <c r="P95" s="130"/>
      <c r="Q95" s="131"/>
      <c r="R95" s="116"/>
    </row>
    <row r="96" spans="1:18" ht="20.25" customHeight="1" x14ac:dyDescent="0.2">
      <c r="A96" s="312"/>
      <c r="B96" s="341"/>
      <c r="C96" s="343"/>
      <c r="D96" s="326"/>
      <c r="E96" s="329"/>
      <c r="F96" s="154" t="s">
        <v>297</v>
      </c>
      <c r="G96" s="225">
        <v>45000</v>
      </c>
      <c r="H96" s="285"/>
      <c r="I96" s="194"/>
      <c r="J96" s="155"/>
      <c r="K96" s="155"/>
      <c r="L96" s="155"/>
      <c r="M96" s="155"/>
      <c r="N96" s="155"/>
      <c r="O96" s="155"/>
      <c r="P96" s="155"/>
      <c r="Q96" s="156"/>
      <c r="R96" s="116"/>
    </row>
    <row r="97" spans="1:18" ht="27.75" customHeight="1" x14ac:dyDescent="0.2">
      <c r="A97" s="312"/>
      <c r="B97" s="341"/>
      <c r="C97" s="343"/>
      <c r="D97" s="326"/>
      <c r="E97" s="329"/>
      <c r="F97" s="141" t="s">
        <v>72</v>
      </c>
      <c r="G97" s="223">
        <v>275719</v>
      </c>
      <c r="H97" s="275" t="s">
        <v>455</v>
      </c>
      <c r="I97" s="180"/>
      <c r="J97" s="180" t="s">
        <v>61</v>
      </c>
      <c r="K97" s="180" t="s">
        <v>61</v>
      </c>
      <c r="L97" s="180" t="s">
        <v>61</v>
      </c>
      <c r="M97" s="180" t="s">
        <v>61</v>
      </c>
      <c r="N97" s="180" t="s">
        <v>61</v>
      </c>
      <c r="O97" s="180" t="s">
        <v>61</v>
      </c>
      <c r="P97" s="180" t="s">
        <v>61</v>
      </c>
      <c r="Q97" s="181" t="s">
        <v>61</v>
      </c>
      <c r="R97" s="116"/>
    </row>
    <row r="98" spans="1:18" ht="30" customHeight="1" thickBot="1" x14ac:dyDescent="0.25">
      <c r="A98" s="312"/>
      <c r="B98" s="342"/>
      <c r="C98" s="343"/>
      <c r="D98" s="326"/>
      <c r="E98" s="330"/>
      <c r="F98" s="160" t="s">
        <v>298</v>
      </c>
      <c r="G98" s="224">
        <v>27572</v>
      </c>
      <c r="H98" s="273"/>
      <c r="I98" s="182"/>
      <c r="J98" s="182" t="s">
        <v>61</v>
      </c>
      <c r="K98" s="182" t="s">
        <v>61</v>
      </c>
      <c r="L98" s="182" t="s">
        <v>61</v>
      </c>
      <c r="M98" s="182" t="s">
        <v>61</v>
      </c>
      <c r="N98" s="182" t="s">
        <v>61</v>
      </c>
      <c r="O98" s="182" t="s">
        <v>61</v>
      </c>
      <c r="P98" s="182" t="s">
        <v>61</v>
      </c>
      <c r="Q98" s="183" t="s">
        <v>61</v>
      </c>
      <c r="R98" s="116"/>
    </row>
    <row r="99" spans="1:18" ht="63" x14ac:dyDescent="0.2">
      <c r="A99" s="312"/>
      <c r="B99" s="340">
        <v>10</v>
      </c>
      <c r="C99" s="314">
        <v>254293</v>
      </c>
      <c r="D99" s="325">
        <v>41397</v>
      </c>
      <c r="E99" s="328" t="s">
        <v>288</v>
      </c>
      <c r="F99" s="179" t="s">
        <v>95</v>
      </c>
      <c r="G99" s="221">
        <v>210000</v>
      </c>
      <c r="H99" s="291" t="s">
        <v>456</v>
      </c>
      <c r="I99" s="133" t="s">
        <v>368</v>
      </c>
      <c r="J99" s="130"/>
      <c r="K99" s="130"/>
      <c r="L99" s="130"/>
      <c r="M99" s="130"/>
      <c r="N99" s="130"/>
      <c r="O99" s="130"/>
      <c r="P99" s="130"/>
      <c r="Q99" s="131"/>
      <c r="R99" s="116"/>
    </row>
    <row r="100" spans="1:18" ht="15.75" thickBot="1" x14ac:dyDescent="0.25">
      <c r="A100" s="312"/>
      <c r="B100" s="342"/>
      <c r="C100" s="344"/>
      <c r="D100" s="327"/>
      <c r="E100" s="330"/>
      <c r="F100" s="160" t="s">
        <v>72</v>
      </c>
      <c r="G100" s="224"/>
      <c r="H100" s="273"/>
      <c r="I100" s="182"/>
      <c r="J100" s="182"/>
      <c r="K100" s="182"/>
      <c r="L100" s="182"/>
      <c r="M100" s="182"/>
      <c r="N100" s="182"/>
      <c r="O100" s="182"/>
      <c r="P100" s="182"/>
      <c r="Q100" s="183"/>
      <c r="R100" s="116"/>
    </row>
    <row r="101" spans="1:18" ht="154.5" customHeight="1" thickBot="1" x14ac:dyDescent="0.25">
      <c r="A101" s="312"/>
      <c r="B101" s="164">
        <v>11</v>
      </c>
      <c r="C101" s="238">
        <v>333435</v>
      </c>
      <c r="D101" s="210">
        <v>42300</v>
      </c>
      <c r="E101" s="245" t="s">
        <v>314</v>
      </c>
      <c r="F101" s="185" t="s">
        <v>77</v>
      </c>
      <c r="G101" s="229"/>
      <c r="H101" s="278" t="s">
        <v>378</v>
      </c>
      <c r="I101" s="240"/>
      <c r="J101" s="142"/>
      <c r="K101" s="142"/>
      <c r="L101" s="143"/>
      <c r="M101" s="142"/>
      <c r="N101" s="142"/>
      <c r="O101" s="142"/>
      <c r="P101" s="142"/>
      <c r="Q101" s="144"/>
      <c r="R101" s="116"/>
    </row>
    <row r="102" spans="1:18" ht="168.75" customHeight="1" thickBot="1" x14ac:dyDescent="0.25">
      <c r="A102" s="312"/>
      <c r="B102" s="184">
        <v>12</v>
      </c>
      <c r="C102" s="239">
        <v>275282</v>
      </c>
      <c r="D102" s="211">
        <v>42482</v>
      </c>
      <c r="E102" s="166" t="s">
        <v>315</v>
      </c>
      <c r="F102" s="212" t="s">
        <v>77</v>
      </c>
      <c r="G102" s="249">
        <v>183404</v>
      </c>
      <c r="H102" s="293" t="s">
        <v>457</v>
      </c>
      <c r="I102" s="241" t="s">
        <v>379</v>
      </c>
      <c r="J102" s="213"/>
      <c r="K102" s="213"/>
      <c r="L102" s="214"/>
      <c r="M102" s="213"/>
      <c r="N102" s="213"/>
      <c r="O102" s="213"/>
      <c r="P102" s="213"/>
      <c r="Q102" s="169"/>
      <c r="R102" s="116"/>
    </row>
    <row r="103" spans="1:18" ht="120.75" customHeight="1" thickBot="1" x14ac:dyDescent="0.25">
      <c r="A103" s="312"/>
      <c r="B103" s="163">
        <v>13</v>
      </c>
      <c r="C103" s="167">
        <v>286160</v>
      </c>
      <c r="D103" s="168">
        <v>42115</v>
      </c>
      <c r="E103" s="245" t="s">
        <v>316</v>
      </c>
      <c r="F103" s="185" t="s">
        <v>77</v>
      </c>
      <c r="G103" s="252">
        <v>1487056</v>
      </c>
      <c r="H103" s="294" t="s">
        <v>458</v>
      </c>
      <c r="I103" s="240" t="s">
        <v>460</v>
      </c>
      <c r="J103" s="142"/>
      <c r="K103" s="142"/>
      <c r="L103" s="143"/>
      <c r="M103" s="142"/>
      <c r="N103" s="142"/>
      <c r="O103" s="142"/>
      <c r="P103" s="142"/>
      <c r="Q103" s="144"/>
      <c r="R103" s="116"/>
    </row>
    <row r="104" spans="1:18" ht="45" x14ac:dyDescent="0.2">
      <c r="A104" s="312"/>
      <c r="B104" s="340">
        <v>14</v>
      </c>
      <c r="C104" s="314">
        <v>182387</v>
      </c>
      <c r="D104" s="325">
        <v>40742</v>
      </c>
      <c r="E104" s="329" t="s">
        <v>24</v>
      </c>
      <c r="F104" s="154" t="s">
        <v>72</v>
      </c>
      <c r="G104" s="225">
        <v>0</v>
      </c>
      <c r="H104" s="285" t="s">
        <v>363</v>
      </c>
      <c r="I104" s="155" t="s">
        <v>352</v>
      </c>
      <c r="J104" s="155" t="s">
        <v>348</v>
      </c>
      <c r="K104" s="155" t="s">
        <v>349</v>
      </c>
      <c r="L104" s="250">
        <v>1055757.1499999999</v>
      </c>
      <c r="M104" s="155" t="s">
        <v>350</v>
      </c>
      <c r="N104" s="251">
        <v>42388</v>
      </c>
      <c r="O104" s="250">
        <v>112483.96</v>
      </c>
      <c r="P104" s="155" t="s">
        <v>353</v>
      </c>
      <c r="Q104" s="205" t="s">
        <v>356</v>
      </c>
      <c r="R104" s="116"/>
    </row>
    <row r="105" spans="1:18" ht="120.75" thickBot="1" x14ac:dyDescent="0.25">
      <c r="A105" s="312"/>
      <c r="B105" s="342"/>
      <c r="C105" s="344"/>
      <c r="D105" s="327"/>
      <c r="E105" s="330"/>
      <c r="F105" s="160" t="s">
        <v>77</v>
      </c>
      <c r="G105" s="189">
        <v>200000</v>
      </c>
      <c r="H105" s="278" t="s">
        <v>421</v>
      </c>
      <c r="I105" s="177" t="s">
        <v>470</v>
      </c>
      <c r="J105" s="182"/>
      <c r="K105" s="182" t="s">
        <v>61</v>
      </c>
      <c r="L105" s="182" t="s">
        <v>61</v>
      </c>
      <c r="M105" s="182" t="s">
        <v>61</v>
      </c>
      <c r="N105" s="182" t="s">
        <v>61</v>
      </c>
      <c r="O105" s="182" t="s">
        <v>61</v>
      </c>
      <c r="P105" s="182" t="s">
        <v>61</v>
      </c>
      <c r="Q105" s="183" t="s">
        <v>61</v>
      </c>
      <c r="R105" s="116"/>
    </row>
    <row r="106" spans="1:18" ht="175.5" customHeight="1" thickBot="1" x14ac:dyDescent="0.25">
      <c r="A106" s="312"/>
      <c r="B106" s="165">
        <v>15</v>
      </c>
      <c r="C106" s="242">
        <v>307274</v>
      </c>
      <c r="D106" s="215">
        <v>42223</v>
      </c>
      <c r="E106" s="166" t="s">
        <v>293</v>
      </c>
      <c r="F106" s="212" t="s">
        <v>77</v>
      </c>
      <c r="G106" s="257"/>
      <c r="H106" s="287" t="s">
        <v>380</v>
      </c>
      <c r="I106" s="241"/>
      <c r="J106" s="213"/>
      <c r="K106" s="213"/>
      <c r="L106" s="214"/>
      <c r="M106" s="213"/>
      <c r="N106" s="213"/>
      <c r="O106" s="213"/>
      <c r="P106" s="213"/>
      <c r="Q106" s="169"/>
    </row>
    <row r="107" spans="1:18" ht="166.5" customHeight="1" thickBot="1" x14ac:dyDescent="0.25">
      <c r="A107" s="312"/>
      <c r="B107" s="184">
        <v>16</v>
      </c>
      <c r="C107" s="239"/>
      <c r="D107" s="211"/>
      <c r="E107" s="254" t="s">
        <v>322</v>
      </c>
      <c r="F107" s="142" t="s">
        <v>290</v>
      </c>
      <c r="G107" s="229">
        <v>17203</v>
      </c>
      <c r="H107" s="295" t="s">
        <v>440</v>
      </c>
      <c r="I107" s="240" t="s">
        <v>369</v>
      </c>
      <c r="J107" s="142"/>
      <c r="K107" s="142"/>
      <c r="L107" s="143"/>
      <c r="M107" s="142"/>
      <c r="N107" s="142"/>
      <c r="O107" s="142"/>
      <c r="P107" s="142"/>
      <c r="Q107" s="144"/>
    </row>
    <row r="108" spans="1:18" ht="269.25" customHeight="1" thickBot="1" x14ac:dyDescent="0.25">
      <c r="A108" s="216"/>
      <c r="B108" s="184">
        <v>17</v>
      </c>
      <c r="C108" s="243"/>
      <c r="D108" s="217"/>
      <c r="E108" s="254" t="s">
        <v>402</v>
      </c>
      <c r="F108" s="185" t="s">
        <v>290</v>
      </c>
      <c r="G108" s="229"/>
      <c r="H108" s="295" t="s">
        <v>459</v>
      </c>
      <c r="I108" s="240"/>
      <c r="J108" s="142"/>
      <c r="K108" s="142"/>
      <c r="L108" s="143"/>
      <c r="M108" s="142"/>
      <c r="N108" s="142"/>
      <c r="O108" s="142"/>
      <c r="P108" s="142"/>
      <c r="Q108" s="144"/>
    </row>
    <row r="109" spans="1:18" ht="215.25" customHeight="1" thickBot="1" x14ac:dyDescent="0.25">
      <c r="A109" s="216"/>
      <c r="B109" s="184">
        <v>18</v>
      </c>
      <c r="C109" s="243"/>
      <c r="D109" s="217"/>
      <c r="E109" s="254" t="s">
        <v>401</v>
      </c>
      <c r="F109" s="185" t="s">
        <v>290</v>
      </c>
      <c r="G109" s="229"/>
      <c r="H109" s="295" t="s">
        <v>461</v>
      </c>
      <c r="I109" s="240"/>
      <c r="J109" s="142"/>
      <c r="K109" s="142"/>
      <c r="L109" s="143"/>
      <c r="M109" s="142"/>
      <c r="N109" s="142"/>
      <c r="O109" s="142"/>
      <c r="P109" s="142"/>
      <c r="Q109" s="144"/>
    </row>
    <row r="110" spans="1:18" ht="54.75" thickBot="1" x14ac:dyDescent="0.25">
      <c r="B110" s="246" t="s">
        <v>285</v>
      </c>
      <c r="C110" s="247"/>
      <c r="D110" s="248"/>
      <c r="E110" s="127"/>
      <c r="F110" s="128"/>
      <c r="G110" s="253">
        <f>SUM(G6:G107)</f>
        <v>52767706.399999999</v>
      </c>
      <c r="H110" s="123"/>
      <c r="I110" s="124"/>
      <c r="J110" s="125"/>
      <c r="K110" s="125"/>
      <c r="L110" s="125"/>
      <c r="M110" s="125"/>
      <c r="N110" s="125"/>
      <c r="O110" s="126"/>
      <c r="P110" s="126"/>
      <c r="Q110" s="126"/>
    </row>
    <row r="111" spans="1:18" ht="15" x14ac:dyDescent="0.25">
      <c r="A111" s="149" t="s">
        <v>294</v>
      </c>
      <c r="B111" s="150"/>
      <c r="C111" s="150"/>
      <c r="D111" s="150"/>
      <c r="H111" s="120"/>
      <c r="I111" s="121"/>
      <c r="J111" s="116"/>
    </row>
    <row r="112" spans="1:18" ht="15" x14ac:dyDescent="0.25">
      <c r="A112" s="149" t="s">
        <v>296</v>
      </c>
      <c r="B112" s="150"/>
      <c r="C112" s="150"/>
      <c r="D112" s="150"/>
      <c r="H112" s="120"/>
      <c r="I112" s="121"/>
      <c r="J112" s="116"/>
    </row>
    <row r="113" spans="1:4" ht="15" x14ac:dyDescent="0.25">
      <c r="A113" s="151"/>
      <c r="B113" s="152" t="s">
        <v>295</v>
      </c>
      <c r="C113" s="153"/>
      <c r="D113" s="153"/>
    </row>
    <row r="114" spans="1:4" ht="15" x14ac:dyDescent="0.25">
      <c r="A114" s="151"/>
      <c r="B114" s="152" t="s">
        <v>324</v>
      </c>
      <c r="C114" s="153"/>
      <c r="D114" s="153"/>
    </row>
    <row r="115" spans="1:4" x14ac:dyDescent="0.2">
      <c r="B115" s="122"/>
      <c r="C115" s="122"/>
      <c r="D115" s="122"/>
    </row>
    <row r="116" spans="1:4" x14ac:dyDescent="0.2">
      <c r="B116" s="122"/>
      <c r="C116" s="122"/>
      <c r="D116" s="122"/>
    </row>
  </sheetData>
  <autoFilter ref="A4:Q115">
    <filterColumn colId="9" showButton="0"/>
    <filterColumn colId="10" showButton="0"/>
    <filterColumn colId="11" showButton="0"/>
    <filterColumn colId="12" showButton="0"/>
  </autoFilter>
  <mergeCells count="127">
    <mergeCell ref="J4:N4"/>
    <mergeCell ref="I4:I5"/>
    <mergeCell ref="E6:E7"/>
    <mergeCell ref="E8:E11"/>
    <mergeCell ref="G4:G5"/>
    <mergeCell ref="E4:E5"/>
    <mergeCell ref="H4:H5"/>
    <mergeCell ref="D4:D5"/>
    <mergeCell ref="C4:C5"/>
    <mergeCell ref="E67:E70"/>
    <mergeCell ref="B4:B5"/>
    <mergeCell ref="F4:F5"/>
    <mergeCell ref="D12:D16"/>
    <mergeCell ref="E12:E16"/>
    <mergeCell ref="C6:C7"/>
    <mergeCell ref="D6:D7"/>
    <mergeCell ref="E74:E76"/>
    <mergeCell ref="B77:B79"/>
    <mergeCell ref="C77:C79"/>
    <mergeCell ref="D77:D79"/>
    <mergeCell ref="E77:E79"/>
    <mergeCell ref="B12:B16"/>
    <mergeCell ref="C12:C16"/>
    <mergeCell ref="B71:B73"/>
    <mergeCell ref="C71:C73"/>
    <mergeCell ref="D71:D73"/>
    <mergeCell ref="E71:E73"/>
    <mergeCell ref="D59:D62"/>
    <mergeCell ref="D63:D66"/>
    <mergeCell ref="B47:B50"/>
    <mergeCell ref="C47:C50"/>
    <mergeCell ref="C20:C22"/>
    <mergeCell ref="E23:E25"/>
    <mergeCell ref="E89:E91"/>
    <mergeCell ref="B92:B94"/>
    <mergeCell ref="B80:B82"/>
    <mergeCell ref="C80:C82"/>
    <mergeCell ref="D80:D82"/>
    <mergeCell ref="E80:E82"/>
    <mergeCell ref="C83:C85"/>
    <mergeCell ref="D83:D85"/>
    <mergeCell ref="E83:E85"/>
    <mergeCell ref="D92:D94"/>
    <mergeCell ref="B83:B85"/>
    <mergeCell ref="D89:D91"/>
    <mergeCell ref="A71:A107"/>
    <mergeCell ref="B39:B41"/>
    <mergeCell ref="C39:C41"/>
    <mergeCell ref="D39:D41"/>
    <mergeCell ref="C92:C94"/>
    <mergeCell ref="E92:E94"/>
    <mergeCell ref="B104:B105"/>
    <mergeCell ref="C104:C105"/>
    <mergeCell ref="D104:D105"/>
    <mergeCell ref="E104:E105"/>
    <mergeCell ref="B95:B98"/>
    <mergeCell ref="C95:C98"/>
    <mergeCell ref="E95:E98"/>
    <mergeCell ref="B99:B100"/>
    <mergeCell ref="B86:B88"/>
    <mergeCell ref="C86:C88"/>
    <mergeCell ref="D86:D88"/>
    <mergeCell ref="E86:E88"/>
    <mergeCell ref="E99:E100"/>
    <mergeCell ref="C99:C100"/>
    <mergeCell ref="D99:D100"/>
    <mergeCell ref="D95:D98"/>
    <mergeCell ref="B89:B91"/>
    <mergeCell ref="C89:C91"/>
    <mergeCell ref="B74:B76"/>
    <mergeCell ref="C74:C76"/>
    <mergeCell ref="D74:D76"/>
    <mergeCell ref="B51:B54"/>
    <mergeCell ref="C51:C54"/>
    <mergeCell ref="B35:B38"/>
    <mergeCell ref="B67:B70"/>
    <mergeCell ref="C67:C70"/>
    <mergeCell ref="D67:D70"/>
    <mergeCell ref="C63:C66"/>
    <mergeCell ref="D35:D38"/>
    <mergeCell ref="D55:D58"/>
    <mergeCell ref="D47:D50"/>
    <mergeCell ref="C35:C38"/>
    <mergeCell ref="C59:C62"/>
    <mergeCell ref="B6:B7"/>
    <mergeCell ref="E63:E66"/>
    <mergeCell ref="B8:B11"/>
    <mergeCell ref="C8:C11"/>
    <mergeCell ref="D8:D11"/>
    <mergeCell ref="B42:B44"/>
    <mergeCell ref="C42:C44"/>
    <mergeCell ref="D42:D44"/>
    <mergeCell ref="B20:B22"/>
    <mergeCell ref="E55:E58"/>
    <mergeCell ref="E59:E62"/>
    <mergeCell ref="E42:E44"/>
    <mergeCell ref="B26:B28"/>
    <mergeCell ref="C26:C28"/>
    <mergeCell ref="D26:D28"/>
    <mergeCell ref="B29:B31"/>
    <mergeCell ref="C29:C31"/>
    <mergeCell ref="B32:B34"/>
    <mergeCell ref="C32:C34"/>
    <mergeCell ref="G67:G68"/>
    <mergeCell ref="A3:A70"/>
    <mergeCell ref="F67:F68"/>
    <mergeCell ref="H67:H68"/>
    <mergeCell ref="I67:I68"/>
    <mergeCell ref="E26:E28"/>
    <mergeCell ref="D29:D31"/>
    <mergeCell ref="D51:D54"/>
    <mergeCell ref="E51:E54"/>
    <mergeCell ref="E47:E50"/>
    <mergeCell ref="E32:E34"/>
    <mergeCell ref="E35:E38"/>
    <mergeCell ref="E39:E41"/>
    <mergeCell ref="D32:D34"/>
    <mergeCell ref="E29:E31"/>
    <mergeCell ref="D20:D22"/>
    <mergeCell ref="E20:E22"/>
    <mergeCell ref="B23:B25"/>
    <mergeCell ref="C23:C25"/>
    <mergeCell ref="D23:D25"/>
    <mergeCell ref="B55:B58"/>
    <mergeCell ref="B59:B62"/>
    <mergeCell ref="B63:B66"/>
    <mergeCell ref="C55:C58"/>
  </mergeCells>
  <phoneticPr fontId="24" type="noConversion"/>
  <printOptions horizontalCentered="1"/>
  <pageMargins left="0.19685039370078741" right="0.19685039370078741" top="0.78740157480314965" bottom="0.39370078740157483" header="0.43307086614173229" footer="0"/>
  <pageSetup paperSize="9" scale="50" fitToHeight="4" orientation="portrait" verticalDpi="300" r:id="rId1"/>
  <headerFooter alignWithMargins="0"/>
  <rowBreaks count="4" manualBreakCount="4">
    <brk id="19" max="8" man="1"/>
    <brk id="28" max="8" man="1"/>
    <brk id="41" min="1" max="8" man="1"/>
    <brk id="7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8"/>
  <sheetViews>
    <sheetView zoomScale="80" zoomScaleNormal="80" workbookViewId="0">
      <selection activeCell="F5" sqref="F5:F6"/>
    </sheetView>
  </sheetViews>
  <sheetFormatPr baseColWidth="10" defaultRowHeight="12.75" x14ac:dyDescent="0.2"/>
  <cols>
    <col min="1" max="1" width="2.7109375" customWidth="1"/>
    <col min="2" max="2" width="13.7109375" style="107" customWidth="1"/>
    <col min="3" max="3" width="4.5703125" style="108" customWidth="1"/>
    <col min="4" max="4" width="8.7109375" style="108" customWidth="1"/>
    <col min="5" max="5" width="11.28515625" style="108" customWidth="1"/>
    <col min="6" max="6" width="34.85546875" style="109" customWidth="1"/>
    <col min="7" max="7" width="16.7109375" style="109" customWidth="1"/>
    <col min="8" max="8" width="21.140625" style="109" customWidth="1"/>
    <col min="9" max="9" width="19.140625" style="110" customWidth="1"/>
    <col min="10" max="10" width="12.85546875" style="111" customWidth="1"/>
    <col min="11" max="11" width="16.42578125" style="112" customWidth="1"/>
    <col min="12" max="12" width="40.85546875" style="49" customWidth="1"/>
    <col min="13" max="13" width="16.42578125" customWidth="1"/>
    <col min="14" max="14" width="14.7109375" customWidth="1"/>
  </cols>
  <sheetData>
    <row r="2" spans="2:12" ht="15.6" customHeight="1" x14ac:dyDescent="0.2">
      <c r="B2" s="381"/>
      <c r="C2" s="381"/>
      <c r="D2" s="381"/>
      <c r="E2" s="381"/>
      <c r="F2" s="381"/>
      <c r="G2" s="381"/>
      <c r="H2" s="381"/>
      <c r="I2" s="381"/>
      <c r="J2" s="381"/>
      <c r="K2" s="381"/>
      <c r="L2" s="381"/>
    </row>
    <row r="3" spans="2:12" ht="21" customHeight="1" x14ac:dyDescent="0.2">
      <c r="B3" s="382" t="s">
        <v>282</v>
      </c>
      <c r="C3" s="382"/>
      <c r="D3" s="382"/>
      <c r="E3" s="382"/>
      <c r="F3" s="382"/>
      <c r="G3" s="382"/>
      <c r="H3" s="382"/>
      <c r="I3" s="382"/>
      <c r="J3" s="382"/>
      <c r="K3" s="382"/>
      <c r="L3" s="382"/>
    </row>
    <row r="5" spans="2:12" ht="45" customHeight="1" thickBot="1" x14ac:dyDescent="0.25">
      <c r="B5" s="64" t="s">
        <v>50</v>
      </c>
      <c r="C5" s="65" t="s">
        <v>23</v>
      </c>
      <c r="D5" s="65" t="s">
        <v>31</v>
      </c>
      <c r="E5" s="65" t="s">
        <v>32</v>
      </c>
      <c r="F5" s="65" t="s">
        <v>20</v>
      </c>
      <c r="G5" s="65" t="s">
        <v>94</v>
      </c>
      <c r="H5" s="65" t="s">
        <v>54</v>
      </c>
      <c r="I5" s="65" t="s">
        <v>93</v>
      </c>
      <c r="J5" s="66" t="s">
        <v>125</v>
      </c>
      <c r="K5" s="65" t="s">
        <v>25</v>
      </c>
      <c r="L5" s="65" t="s">
        <v>78</v>
      </c>
    </row>
    <row r="6" spans="2:12" ht="40.15" customHeight="1" x14ac:dyDescent="0.2">
      <c r="B6" s="383" t="s">
        <v>123</v>
      </c>
      <c r="C6" s="375">
        <v>1</v>
      </c>
      <c r="D6" s="378" t="s">
        <v>61</v>
      </c>
      <c r="E6" s="378" t="s">
        <v>61</v>
      </c>
      <c r="F6" s="367" t="s">
        <v>0</v>
      </c>
      <c r="G6" s="67" t="s">
        <v>72</v>
      </c>
      <c r="H6" s="68">
        <v>20062731.359999999</v>
      </c>
      <c r="I6" s="68">
        <v>20062731.359999999</v>
      </c>
      <c r="J6" s="69">
        <f>+H6-I6</f>
        <v>0</v>
      </c>
      <c r="K6" s="70" t="s">
        <v>52</v>
      </c>
      <c r="L6" s="71" t="s">
        <v>62</v>
      </c>
    </row>
    <row r="7" spans="2:12" ht="73.5" customHeight="1" thickBot="1" x14ac:dyDescent="0.25">
      <c r="B7" s="383"/>
      <c r="C7" s="377"/>
      <c r="D7" s="380"/>
      <c r="E7" s="380"/>
      <c r="F7" s="368"/>
      <c r="G7" s="73" t="s">
        <v>77</v>
      </c>
      <c r="H7" s="74">
        <v>37622611</v>
      </c>
      <c r="I7" s="74">
        <v>37622611</v>
      </c>
      <c r="J7" s="75">
        <f t="shared" ref="J7:J69" si="0">+H7-I7</f>
        <v>0</v>
      </c>
      <c r="K7" s="72" t="s">
        <v>96</v>
      </c>
      <c r="L7" s="76" t="s">
        <v>103</v>
      </c>
    </row>
    <row r="8" spans="2:12" ht="63" customHeight="1" thickBot="1" x14ac:dyDescent="0.25">
      <c r="B8" s="383"/>
      <c r="C8" s="77">
        <v>2</v>
      </c>
      <c r="D8" s="78" t="s">
        <v>61</v>
      </c>
      <c r="E8" s="78" t="s">
        <v>61</v>
      </c>
      <c r="F8" s="79" t="s">
        <v>1</v>
      </c>
      <c r="G8" s="79" t="s">
        <v>95</v>
      </c>
      <c r="H8" s="80">
        <v>986076</v>
      </c>
      <c r="I8" s="80">
        <v>500000</v>
      </c>
      <c r="J8" s="81">
        <f>+H8-I8</f>
        <v>486076</v>
      </c>
      <c r="K8" s="82" t="s">
        <v>97</v>
      </c>
      <c r="L8" s="83" t="s">
        <v>104</v>
      </c>
    </row>
    <row r="9" spans="2:12" ht="57.75" customHeight="1" x14ac:dyDescent="0.2">
      <c r="B9" s="383"/>
      <c r="C9" s="375">
        <v>3</v>
      </c>
      <c r="D9" s="378">
        <v>180989</v>
      </c>
      <c r="E9" s="378" t="s">
        <v>40</v>
      </c>
      <c r="F9" s="367" t="s">
        <v>7</v>
      </c>
      <c r="G9" s="67" t="s">
        <v>95</v>
      </c>
      <c r="H9" s="68">
        <v>55937.77</v>
      </c>
      <c r="I9" s="68">
        <v>55937.77</v>
      </c>
      <c r="J9" s="69">
        <f t="shared" si="0"/>
        <v>0</v>
      </c>
      <c r="K9" s="70" t="s">
        <v>97</v>
      </c>
      <c r="L9" s="71" t="s">
        <v>86</v>
      </c>
    </row>
    <row r="10" spans="2:12" ht="31.15" customHeight="1" x14ac:dyDescent="0.2">
      <c r="B10" s="383"/>
      <c r="C10" s="376"/>
      <c r="D10" s="379"/>
      <c r="E10" s="379"/>
      <c r="F10" s="362"/>
      <c r="G10" s="86" t="s">
        <v>72</v>
      </c>
      <c r="H10" s="87">
        <v>139983.38</v>
      </c>
      <c r="I10" s="87">
        <v>70834.960000000006</v>
      </c>
      <c r="J10" s="88">
        <f t="shared" si="0"/>
        <v>69148.42</v>
      </c>
      <c r="K10" s="89" t="s">
        <v>80</v>
      </c>
      <c r="L10" s="359" t="s">
        <v>105</v>
      </c>
    </row>
    <row r="11" spans="2:12" ht="31.9" customHeight="1" thickBot="1" x14ac:dyDescent="0.25">
      <c r="B11" s="383"/>
      <c r="C11" s="377"/>
      <c r="D11" s="380"/>
      <c r="E11" s="380"/>
      <c r="F11" s="368"/>
      <c r="G11" s="73" t="s">
        <v>77</v>
      </c>
      <c r="H11" s="74">
        <v>742641.03</v>
      </c>
      <c r="I11" s="74">
        <v>0</v>
      </c>
      <c r="J11" s="88">
        <f t="shared" si="0"/>
        <v>742641.03</v>
      </c>
      <c r="K11" s="72" t="s">
        <v>80</v>
      </c>
      <c r="L11" s="360"/>
    </row>
    <row r="12" spans="2:12" ht="37.9" customHeight="1" x14ac:dyDescent="0.2">
      <c r="B12" s="383"/>
      <c r="C12" s="375">
        <v>4</v>
      </c>
      <c r="D12" s="378">
        <v>181085</v>
      </c>
      <c r="E12" s="378" t="s">
        <v>40</v>
      </c>
      <c r="F12" s="367" t="s">
        <v>28</v>
      </c>
      <c r="G12" s="67" t="s">
        <v>95</v>
      </c>
      <c r="H12" s="68">
        <v>31400</v>
      </c>
      <c r="I12" s="68">
        <v>0</v>
      </c>
      <c r="J12" s="69">
        <f t="shared" si="0"/>
        <v>31400</v>
      </c>
      <c r="K12" s="70" t="s">
        <v>98</v>
      </c>
      <c r="L12" s="363" t="s">
        <v>106</v>
      </c>
    </row>
    <row r="13" spans="2:12" ht="62.25" customHeight="1" thickBot="1" x14ac:dyDescent="0.25">
      <c r="B13" s="383"/>
      <c r="C13" s="377">
        <v>3</v>
      </c>
      <c r="D13" s="380">
        <v>180989</v>
      </c>
      <c r="E13" s="380" t="s">
        <v>40</v>
      </c>
      <c r="F13" s="368"/>
      <c r="G13" s="73" t="s">
        <v>77</v>
      </c>
      <c r="H13" s="74">
        <v>5526271.46</v>
      </c>
      <c r="I13" s="74">
        <v>2210508.5840000003</v>
      </c>
      <c r="J13" s="75">
        <f t="shared" si="0"/>
        <v>3315762.8759999997</v>
      </c>
      <c r="K13" s="90" t="s">
        <v>97</v>
      </c>
      <c r="L13" s="360"/>
    </row>
    <row r="14" spans="2:12" ht="48" customHeight="1" x14ac:dyDescent="0.2">
      <c r="B14" s="383"/>
      <c r="C14" s="375">
        <v>5</v>
      </c>
      <c r="D14" s="378">
        <v>1809209</v>
      </c>
      <c r="E14" s="378" t="s">
        <v>40</v>
      </c>
      <c r="F14" s="367" t="s">
        <v>29</v>
      </c>
      <c r="G14" s="67" t="s">
        <v>95</v>
      </c>
      <c r="H14" s="68">
        <v>31400</v>
      </c>
      <c r="I14" s="68">
        <v>0</v>
      </c>
      <c r="J14" s="69">
        <f t="shared" si="0"/>
        <v>31400</v>
      </c>
      <c r="K14" s="70" t="s">
        <v>98</v>
      </c>
      <c r="L14" s="363" t="s">
        <v>106</v>
      </c>
    </row>
    <row r="15" spans="2:12" ht="63.75" customHeight="1" thickBot="1" x14ac:dyDescent="0.25">
      <c r="B15" s="383"/>
      <c r="C15" s="377">
        <v>4</v>
      </c>
      <c r="D15" s="380">
        <v>1809209</v>
      </c>
      <c r="E15" s="380" t="s">
        <v>40</v>
      </c>
      <c r="F15" s="368"/>
      <c r="G15" s="73" t="s">
        <v>77</v>
      </c>
      <c r="H15" s="74">
        <v>1204125.5</v>
      </c>
      <c r="I15" s="74">
        <v>481650.2</v>
      </c>
      <c r="J15" s="75">
        <f t="shared" si="0"/>
        <v>722475.3</v>
      </c>
      <c r="K15" s="90" t="s">
        <v>97</v>
      </c>
      <c r="L15" s="360"/>
    </row>
    <row r="16" spans="2:12" ht="41.25" customHeight="1" x14ac:dyDescent="0.2">
      <c r="B16" s="383"/>
      <c r="C16" s="375">
        <v>6</v>
      </c>
      <c r="D16" s="378">
        <v>181094</v>
      </c>
      <c r="E16" s="378" t="s">
        <v>40</v>
      </c>
      <c r="F16" s="367" t="s">
        <v>30</v>
      </c>
      <c r="G16" s="67" t="s">
        <v>95</v>
      </c>
      <c r="H16" s="68">
        <v>31700</v>
      </c>
      <c r="I16" s="68">
        <v>0</v>
      </c>
      <c r="J16" s="69">
        <f t="shared" si="0"/>
        <v>31700</v>
      </c>
      <c r="K16" s="70" t="s">
        <v>98</v>
      </c>
      <c r="L16" s="363" t="s">
        <v>106</v>
      </c>
    </row>
    <row r="17" spans="2:14" ht="60.75" customHeight="1" thickBot="1" x14ac:dyDescent="0.25">
      <c r="B17" s="383"/>
      <c r="C17" s="377">
        <v>5</v>
      </c>
      <c r="D17" s="380">
        <v>181094</v>
      </c>
      <c r="E17" s="380" t="s">
        <v>40</v>
      </c>
      <c r="F17" s="368" t="s">
        <v>4</v>
      </c>
      <c r="G17" s="73" t="s">
        <v>77</v>
      </c>
      <c r="H17" s="74">
        <v>1342750</v>
      </c>
      <c r="I17" s="74">
        <v>537100</v>
      </c>
      <c r="J17" s="75">
        <f t="shared" si="0"/>
        <v>805650</v>
      </c>
      <c r="K17" s="90" t="s">
        <v>97</v>
      </c>
      <c r="L17" s="360"/>
    </row>
    <row r="18" spans="2:14" ht="63.6" customHeight="1" thickBot="1" x14ac:dyDescent="0.25">
      <c r="B18" s="383"/>
      <c r="C18" s="77">
        <v>7</v>
      </c>
      <c r="D18" s="78">
        <v>217257</v>
      </c>
      <c r="E18" s="78" t="s">
        <v>42</v>
      </c>
      <c r="F18" s="79" t="s">
        <v>8</v>
      </c>
      <c r="G18" s="79" t="s">
        <v>95</v>
      </c>
      <c r="H18" s="80">
        <v>158272.82</v>
      </c>
      <c r="I18" s="80">
        <v>0</v>
      </c>
      <c r="J18" s="81">
        <f t="shared" si="0"/>
        <v>158272.82</v>
      </c>
      <c r="K18" s="82" t="s">
        <v>26</v>
      </c>
      <c r="L18" s="83" t="s">
        <v>274</v>
      </c>
    </row>
    <row r="19" spans="2:14" ht="63" customHeight="1" thickBot="1" x14ac:dyDescent="0.25">
      <c r="B19" s="383"/>
      <c r="C19" s="77">
        <v>8</v>
      </c>
      <c r="D19" s="78">
        <v>211309</v>
      </c>
      <c r="E19" s="78" t="s">
        <v>41</v>
      </c>
      <c r="F19" s="79" t="s">
        <v>9</v>
      </c>
      <c r="G19" s="79" t="s">
        <v>95</v>
      </c>
      <c r="H19" s="80">
        <v>224143.1</v>
      </c>
      <c r="I19" s="80">
        <v>165000</v>
      </c>
      <c r="J19" s="81">
        <f t="shared" si="0"/>
        <v>59143.100000000006</v>
      </c>
      <c r="K19" s="82" t="s">
        <v>99</v>
      </c>
      <c r="L19" s="83" t="s">
        <v>107</v>
      </c>
    </row>
    <row r="20" spans="2:14" ht="63.75" customHeight="1" thickBot="1" x14ac:dyDescent="0.25">
      <c r="B20" s="383"/>
      <c r="C20" s="77">
        <v>9</v>
      </c>
      <c r="D20" s="78">
        <v>237720</v>
      </c>
      <c r="E20" s="78" t="s">
        <v>48</v>
      </c>
      <c r="F20" s="79" t="s">
        <v>10</v>
      </c>
      <c r="G20" s="79" t="s">
        <v>95</v>
      </c>
      <c r="H20" s="80">
        <v>304043.78999999998</v>
      </c>
      <c r="I20" s="80">
        <v>245036.49</v>
      </c>
      <c r="J20" s="81">
        <f t="shared" si="0"/>
        <v>59007.299999999988</v>
      </c>
      <c r="K20" s="82" t="s">
        <v>97</v>
      </c>
      <c r="L20" s="83" t="s">
        <v>108</v>
      </c>
    </row>
    <row r="21" spans="2:14" ht="62.25" customHeight="1" thickBot="1" x14ac:dyDescent="0.25">
      <c r="B21" s="383"/>
      <c r="C21" s="77">
        <v>10</v>
      </c>
      <c r="D21" s="78">
        <v>238552</v>
      </c>
      <c r="E21" s="78" t="s">
        <v>45</v>
      </c>
      <c r="F21" s="79" t="s">
        <v>12</v>
      </c>
      <c r="G21" s="79" t="s">
        <v>95</v>
      </c>
      <c r="H21" s="80">
        <v>220017.26</v>
      </c>
      <c r="I21" s="80">
        <v>165000</v>
      </c>
      <c r="J21" s="81">
        <f t="shared" si="0"/>
        <v>55017.260000000009</v>
      </c>
      <c r="K21" s="82" t="s">
        <v>97</v>
      </c>
      <c r="L21" s="83" t="s">
        <v>109</v>
      </c>
    </row>
    <row r="22" spans="2:14" ht="47.25" customHeight="1" x14ac:dyDescent="0.2">
      <c r="B22" s="383"/>
      <c r="C22" s="375">
        <v>11</v>
      </c>
      <c r="D22" s="378">
        <v>269832</v>
      </c>
      <c r="E22" s="378" t="s">
        <v>49</v>
      </c>
      <c r="F22" s="367" t="s">
        <v>11</v>
      </c>
      <c r="G22" s="67" t="s">
        <v>72</v>
      </c>
      <c r="H22" s="68">
        <v>1330082.0900000001</v>
      </c>
      <c r="I22" s="384">
        <v>1510047.5</v>
      </c>
      <c r="J22" s="391">
        <f>+H22+H23-I22</f>
        <v>2161436.9400000004</v>
      </c>
      <c r="K22" s="389" t="s">
        <v>100</v>
      </c>
      <c r="L22" s="387" t="s">
        <v>278</v>
      </c>
      <c r="N22">
        <f>+H22*0.4</f>
        <v>532032.83600000001</v>
      </c>
    </row>
    <row r="23" spans="2:14" ht="45.6" customHeight="1" thickBot="1" x14ac:dyDescent="0.25">
      <c r="B23" s="383"/>
      <c r="C23" s="377"/>
      <c r="D23" s="380"/>
      <c r="E23" s="380"/>
      <c r="F23" s="368"/>
      <c r="G23" s="73" t="s">
        <v>77</v>
      </c>
      <c r="H23" s="74">
        <v>2341402.35</v>
      </c>
      <c r="I23" s="386"/>
      <c r="J23" s="392"/>
      <c r="K23" s="390"/>
      <c r="L23" s="388"/>
      <c r="N23" s="27">
        <f>+I22-N22</f>
        <v>978014.66399999999</v>
      </c>
    </row>
    <row r="24" spans="2:14" ht="30.6" customHeight="1" x14ac:dyDescent="0.2">
      <c r="B24" s="383"/>
      <c r="C24" s="375">
        <v>12</v>
      </c>
      <c r="D24" s="378">
        <v>274698</v>
      </c>
      <c r="E24" s="378" t="s">
        <v>83</v>
      </c>
      <c r="F24" s="367" t="s">
        <v>51</v>
      </c>
      <c r="G24" s="67" t="s">
        <v>95</v>
      </c>
      <c r="H24" s="68">
        <v>30962</v>
      </c>
      <c r="I24" s="68">
        <v>0</v>
      </c>
      <c r="J24" s="69">
        <f t="shared" si="0"/>
        <v>30962</v>
      </c>
      <c r="K24" s="70" t="s">
        <v>88</v>
      </c>
      <c r="L24" s="363" t="s">
        <v>275</v>
      </c>
    </row>
    <row r="25" spans="2:14" ht="42.6" customHeight="1" x14ac:dyDescent="0.2">
      <c r="B25" s="383"/>
      <c r="C25" s="376"/>
      <c r="D25" s="379"/>
      <c r="E25" s="379"/>
      <c r="F25" s="362"/>
      <c r="G25" s="86" t="s">
        <v>72</v>
      </c>
      <c r="H25" s="87">
        <v>911156.6</v>
      </c>
      <c r="I25" s="87">
        <v>1680000</v>
      </c>
      <c r="J25" s="91">
        <f t="shared" si="0"/>
        <v>-768843.4</v>
      </c>
      <c r="K25" s="89" t="s">
        <v>101</v>
      </c>
      <c r="L25" s="359"/>
    </row>
    <row r="26" spans="2:14" ht="36.6" customHeight="1" thickBot="1" x14ac:dyDescent="0.25">
      <c r="B26" s="383"/>
      <c r="C26" s="377"/>
      <c r="D26" s="380"/>
      <c r="E26" s="380"/>
      <c r="F26" s="368"/>
      <c r="G26" s="73" t="s">
        <v>77</v>
      </c>
      <c r="H26" s="74">
        <v>8375698</v>
      </c>
      <c r="I26" s="74">
        <v>5220000</v>
      </c>
      <c r="J26" s="75">
        <f t="shared" si="0"/>
        <v>3155698</v>
      </c>
      <c r="K26" s="72" t="s">
        <v>26</v>
      </c>
      <c r="L26" s="360"/>
    </row>
    <row r="27" spans="2:14" ht="71.25" customHeight="1" thickBot="1" x14ac:dyDescent="0.25">
      <c r="B27" s="383"/>
      <c r="C27" s="77">
        <v>13</v>
      </c>
      <c r="D27" s="78">
        <v>273121</v>
      </c>
      <c r="E27" s="78" t="s">
        <v>82</v>
      </c>
      <c r="F27" s="79" t="s">
        <v>55</v>
      </c>
      <c r="G27" s="79" t="s">
        <v>95</v>
      </c>
      <c r="H27" s="80">
        <v>64664</v>
      </c>
      <c r="I27" s="80">
        <v>64664</v>
      </c>
      <c r="J27" s="81">
        <f t="shared" si="0"/>
        <v>0</v>
      </c>
      <c r="K27" s="82" t="s">
        <v>101</v>
      </c>
      <c r="L27" s="83" t="s">
        <v>91</v>
      </c>
    </row>
    <row r="28" spans="2:14" ht="47.25" customHeight="1" x14ac:dyDescent="0.2">
      <c r="B28" s="383"/>
      <c r="C28" s="375">
        <v>14</v>
      </c>
      <c r="D28" s="378">
        <v>273254</v>
      </c>
      <c r="E28" s="378" t="s">
        <v>82</v>
      </c>
      <c r="F28" s="367" t="s">
        <v>56</v>
      </c>
      <c r="G28" s="67" t="s">
        <v>95</v>
      </c>
      <c r="H28" s="68">
        <v>84530</v>
      </c>
      <c r="I28" s="68">
        <v>84530</v>
      </c>
      <c r="J28" s="69">
        <f t="shared" si="0"/>
        <v>0</v>
      </c>
      <c r="K28" s="70" t="s">
        <v>101</v>
      </c>
      <c r="L28" s="71" t="s">
        <v>91</v>
      </c>
    </row>
    <row r="29" spans="2:14" ht="30" customHeight="1" x14ac:dyDescent="0.2">
      <c r="B29" s="383"/>
      <c r="C29" s="376"/>
      <c r="D29" s="379"/>
      <c r="E29" s="379"/>
      <c r="F29" s="362"/>
      <c r="G29" s="86" t="s">
        <v>72</v>
      </c>
      <c r="H29" s="87">
        <v>138122</v>
      </c>
      <c r="I29" s="87">
        <v>0</v>
      </c>
      <c r="J29" s="88">
        <f t="shared" si="0"/>
        <v>138122</v>
      </c>
      <c r="K29" s="89" t="s">
        <v>80</v>
      </c>
      <c r="L29" s="359" t="s">
        <v>271</v>
      </c>
    </row>
    <row r="30" spans="2:14" ht="27" customHeight="1" thickBot="1" x14ac:dyDescent="0.25">
      <c r="B30" s="383"/>
      <c r="C30" s="377"/>
      <c r="D30" s="380"/>
      <c r="E30" s="380"/>
      <c r="F30" s="368"/>
      <c r="G30" s="73" t="s">
        <v>77</v>
      </c>
      <c r="H30" s="74">
        <v>887354</v>
      </c>
      <c r="I30" s="74">
        <v>0</v>
      </c>
      <c r="J30" s="75">
        <f t="shared" si="0"/>
        <v>887354</v>
      </c>
      <c r="K30" s="72" t="s">
        <v>80</v>
      </c>
      <c r="L30" s="360"/>
    </row>
    <row r="31" spans="2:14" ht="51" customHeight="1" thickBot="1" x14ac:dyDescent="0.25">
      <c r="B31" s="383"/>
      <c r="C31" s="77">
        <v>15</v>
      </c>
      <c r="D31" s="78">
        <v>273262</v>
      </c>
      <c r="E31" s="78" t="s">
        <v>84</v>
      </c>
      <c r="F31" s="79" t="s">
        <v>65</v>
      </c>
      <c r="G31" s="79" t="s">
        <v>77</v>
      </c>
      <c r="H31" s="80">
        <v>9523547</v>
      </c>
      <c r="I31" s="80">
        <v>1904709.4</v>
      </c>
      <c r="J31" s="81">
        <f t="shared" si="0"/>
        <v>7618837.5999999996</v>
      </c>
      <c r="K31" s="78" t="s">
        <v>26</v>
      </c>
      <c r="L31" s="83" t="s">
        <v>273</v>
      </c>
    </row>
    <row r="32" spans="2:14" ht="30" customHeight="1" x14ac:dyDescent="0.2">
      <c r="B32" s="383"/>
      <c r="C32" s="375">
        <v>16</v>
      </c>
      <c r="D32" s="378">
        <v>292317</v>
      </c>
      <c r="E32" s="378" t="s">
        <v>85</v>
      </c>
      <c r="F32" s="367" t="s">
        <v>60</v>
      </c>
      <c r="G32" s="67" t="s">
        <v>95</v>
      </c>
      <c r="H32" s="68">
        <v>229564</v>
      </c>
      <c r="I32" s="384">
        <v>22000000</v>
      </c>
      <c r="J32" s="372">
        <f>+H32+H33+H34-I32</f>
        <v>-4000000</v>
      </c>
      <c r="K32" s="364" t="s">
        <v>26</v>
      </c>
      <c r="L32" s="363" t="s">
        <v>276</v>
      </c>
    </row>
    <row r="33" spans="2:12" ht="30.6" customHeight="1" x14ac:dyDescent="0.2">
      <c r="B33" s="383"/>
      <c r="C33" s="376"/>
      <c r="D33" s="379"/>
      <c r="E33" s="379"/>
      <c r="F33" s="362"/>
      <c r="G33" s="86" t="s">
        <v>72</v>
      </c>
      <c r="H33" s="87">
        <v>7059782</v>
      </c>
      <c r="I33" s="385"/>
      <c r="J33" s="373"/>
      <c r="K33" s="365"/>
      <c r="L33" s="359"/>
    </row>
    <row r="34" spans="2:12" ht="25.15" customHeight="1" thickBot="1" x14ac:dyDescent="0.25">
      <c r="B34" s="383"/>
      <c r="C34" s="377"/>
      <c r="D34" s="380"/>
      <c r="E34" s="380"/>
      <c r="F34" s="368"/>
      <c r="G34" s="73" t="s">
        <v>77</v>
      </c>
      <c r="H34" s="74">
        <v>10710654</v>
      </c>
      <c r="I34" s="386"/>
      <c r="J34" s="374"/>
      <c r="K34" s="366"/>
      <c r="L34" s="360"/>
    </row>
    <row r="35" spans="2:12" ht="66" customHeight="1" thickBot="1" x14ac:dyDescent="0.25">
      <c r="B35" s="383"/>
      <c r="C35" s="77">
        <v>17</v>
      </c>
      <c r="D35" s="78">
        <v>226479</v>
      </c>
      <c r="E35" s="78" t="s">
        <v>53</v>
      </c>
      <c r="F35" s="79" t="s">
        <v>5</v>
      </c>
      <c r="G35" s="79" t="s">
        <v>77</v>
      </c>
      <c r="H35" s="80">
        <v>4451945.5</v>
      </c>
      <c r="I35" s="80">
        <v>4451945.5</v>
      </c>
      <c r="J35" s="81">
        <f t="shared" si="0"/>
        <v>0</v>
      </c>
      <c r="K35" s="82" t="s">
        <v>97</v>
      </c>
      <c r="L35" s="92" t="s">
        <v>66</v>
      </c>
    </row>
    <row r="36" spans="2:12" ht="99" customHeight="1" thickBot="1" x14ac:dyDescent="0.25">
      <c r="B36" s="383"/>
      <c r="C36" s="77">
        <v>18</v>
      </c>
      <c r="D36" s="78">
        <v>273773</v>
      </c>
      <c r="E36" s="78" t="s">
        <v>45</v>
      </c>
      <c r="F36" s="79" t="s">
        <v>6</v>
      </c>
      <c r="G36" s="79" t="s">
        <v>77</v>
      </c>
      <c r="H36" s="80">
        <v>8365692</v>
      </c>
      <c r="I36" s="80">
        <v>0</v>
      </c>
      <c r="J36" s="81">
        <f t="shared" si="0"/>
        <v>8365692</v>
      </c>
      <c r="K36" s="82" t="s">
        <v>102</v>
      </c>
      <c r="L36" s="92" t="s">
        <v>279</v>
      </c>
    </row>
    <row r="37" spans="2:12" ht="34.9" customHeight="1" x14ac:dyDescent="0.2">
      <c r="B37" s="369" t="s">
        <v>124</v>
      </c>
      <c r="C37" s="375">
        <v>1</v>
      </c>
      <c r="D37" s="378"/>
      <c r="E37" s="378"/>
      <c r="F37" s="367" t="s">
        <v>3</v>
      </c>
      <c r="G37" s="67" t="s">
        <v>95</v>
      </c>
      <c r="H37" s="93">
        <v>16923.28</v>
      </c>
      <c r="I37" s="93">
        <v>0</v>
      </c>
      <c r="J37" s="69">
        <f t="shared" si="0"/>
        <v>16923.28</v>
      </c>
      <c r="K37" s="70" t="s">
        <v>79</v>
      </c>
      <c r="L37" s="363" t="s">
        <v>110</v>
      </c>
    </row>
    <row r="38" spans="2:12" ht="31.15" customHeight="1" thickBot="1" x14ac:dyDescent="0.25">
      <c r="B38" s="369"/>
      <c r="C38" s="377"/>
      <c r="D38" s="380"/>
      <c r="E38" s="380"/>
      <c r="F38" s="368"/>
      <c r="G38" s="73" t="s">
        <v>72</v>
      </c>
      <c r="H38" s="94">
        <v>293806.98</v>
      </c>
      <c r="I38" s="94">
        <v>493595.73</v>
      </c>
      <c r="J38" s="95">
        <f t="shared" si="0"/>
        <v>-199788.75</v>
      </c>
      <c r="K38" s="90" t="s">
        <v>52</v>
      </c>
      <c r="L38" s="360"/>
    </row>
    <row r="39" spans="2:12" ht="36.6" customHeight="1" x14ac:dyDescent="0.2">
      <c r="B39" s="369"/>
      <c r="C39" s="375">
        <v>2</v>
      </c>
      <c r="D39" s="378">
        <v>274896</v>
      </c>
      <c r="E39" s="378" t="s">
        <v>44</v>
      </c>
      <c r="F39" s="367" t="s">
        <v>13</v>
      </c>
      <c r="G39" s="67" t="s">
        <v>95</v>
      </c>
      <c r="H39" s="68">
        <v>33404.28</v>
      </c>
      <c r="I39" s="68">
        <v>60000</v>
      </c>
      <c r="J39" s="96">
        <f t="shared" si="0"/>
        <v>-26595.72</v>
      </c>
      <c r="K39" s="70" t="s">
        <v>52</v>
      </c>
      <c r="L39" s="71" t="s">
        <v>268</v>
      </c>
    </row>
    <row r="40" spans="2:12" ht="33" customHeight="1" x14ac:dyDescent="0.2">
      <c r="B40" s="369"/>
      <c r="C40" s="376"/>
      <c r="D40" s="379"/>
      <c r="E40" s="379"/>
      <c r="F40" s="362"/>
      <c r="G40" s="86" t="s">
        <v>72</v>
      </c>
      <c r="H40" s="87">
        <v>162899.29</v>
      </c>
      <c r="I40" s="87">
        <v>85735.06</v>
      </c>
      <c r="J40" s="88">
        <f t="shared" si="0"/>
        <v>77164.23000000001</v>
      </c>
      <c r="K40" s="89" t="s">
        <v>80</v>
      </c>
      <c r="L40" s="359" t="s">
        <v>105</v>
      </c>
    </row>
    <row r="41" spans="2:12" ht="30" customHeight="1" thickBot="1" x14ac:dyDescent="0.25">
      <c r="B41" s="369"/>
      <c r="C41" s="377"/>
      <c r="D41" s="380"/>
      <c r="E41" s="380"/>
      <c r="F41" s="368"/>
      <c r="G41" s="73" t="s">
        <v>77</v>
      </c>
      <c r="H41" s="74">
        <v>45122.55</v>
      </c>
      <c r="I41" s="74">
        <v>30081.7</v>
      </c>
      <c r="J41" s="75">
        <f t="shared" si="0"/>
        <v>15040.850000000002</v>
      </c>
      <c r="K41" s="72" t="s">
        <v>80</v>
      </c>
      <c r="L41" s="360"/>
    </row>
    <row r="42" spans="2:12" ht="46.15" customHeight="1" thickBot="1" x14ac:dyDescent="0.25">
      <c r="B42" s="369"/>
      <c r="C42" s="77">
        <v>3</v>
      </c>
      <c r="D42" s="78">
        <v>178250</v>
      </c>
      <c r="E42" s="78" t="s">
        <v>67</v>
      </c>
      <c r="F42" s="79" t="s">
        <v>57</v>
      </c>
      <c r="G42" s="79" t="s">
        <v>95</v>
      </c>
      <c r="H42" s="80">
        <v>30725.23</v>
      </c>
      <c r="I42" s="80">
        <v>0</v>
      </c>
      <c r="J42" s="81">
        <f t="shared" si="0"/>
        <v>30725.23</v>
      </c>
      <c r="K42" s="82" t="s">
        <v>52</v>
      </c>
      <c r="L42" s="83" t="s">
        <v>92</v>
      </c>
    </row>
    <row r="43" spans="2:12" ht="49.9" customHeight="1" x14ac:dyDescent="0.2">
      <c r="B43" s="369"/>
      <c r="C43" s="375">
        <v>4</v>
      </c>
      <c r="D43" s="378">
        <v>180675</v>
      </c>
      <c r="E43" s="378" t="s">
        <v>35</v>
      </c>
      <c r="F43" s="367" t="s">
        <v>14</v>
      </c>
      <c r="G43" s="67" t="s">
        <v>95</v>
      </c>
      <c r="H43" s="68">
        <v>0</v>
      </c>
      <c r="I43" s="68">
        <v>80000</v>
      </c>
      <c r="J43" s="96">
        <f t="shared" si="0"/>
        <v>-80000</v>
      </c>
      <c r="K43" s="70" t="s">
        <v>101</v>
      </c>
      <c r="L43" s="71" t="s">
        <v>111</v>
      </c>
    </row>
    <row r="44" spans="2:12" ht="30.6" customHeight="1" x14ac:dyDescent="0.2">
      <c r="B44" s="369"/>
      <c r="C44" s="376"/>
      <c r="D44" s="379"/>
      <c r="E44" s="379"/>
      <c r="F44" s="362"/>
      <c r="G44" s="86" t="s">
        <v>72</v>
      </c>
      <c r="H44" s="87">
        <v>752839</v>
      </c>
      <c r="I44" s="87">
        <v>150567.79999999999</v>
      </c>
      <c r="J44" s="88">
        <f t="shared" si="0"/>
        <v>602271.19999999995</v>
      </c>
      <c r="K44" s="89" t="s">
        <v>80</v>
      </c>
      <c r="L44" s="359" t="s">
        <v>105</v>
      </c>
    </row>
    <row r="45" spans="2:12" ht="27" customHeight="1" thickBot="1" x14ac:dyDescent="0.25">
      <c r="B45" s="369"/>
      <c r="C45" s="377"/>
      <c r="D45" s="380"/>
      <c r="E45" s="380"/>
      <c r="F45" s="368"/>
      <c r="G45" s="73" t="s">
        <v>77</v>
      </c>
      <c r="H45" s="74">
        <v>259931</v>
      </c>
      <c r="I45" s="74">
        <v>51986.2</v>
      </c>
      <c r="J45" s="75">
        <f t="shared" si="0"/>
        <v>207944.8</v>
      </c>
      <c r="K45" s="72" t="s">
        <v>80</v>
      </c>
      <c r="L45" s="360"/>
    </row>
    <row r="46" spans="2:12" ht="40.5" customHeight="1" x14ac:dyDescent="0.2">
      <c r="B46" s="369"/>
      <c r="C46" s="375">
        <v>5</v>
      </c>
      <c r="D46" s="378">
        <v>180636</v>
      </c>
      <c r="E46" s="378" t="s">
        <v>68</v>
      </c>
      <c r="F46" s="367" t="s">
        <v>59</v>
      </c>
      <c r="G46" s="67" t="s">
        <v>95</v>
      </c>
      <c r="H46" s="68">
        <v>0</v>
      </c>
      <c r="I46" s="68">
        <v>20000</v>
      </c>
      <c r="J46" s="96">
        <f t="shared" si="0"/>
        <v>-20000</v>
      </c>
      <c r="K46" s="70" t="s">
        <v>26</v>
      </c>
      <c r="L46" s="71" t="s">
        <v>112</v>
      </c>
    </row>
    <row r="47" spans="2:12" ht="29.45" customHeight="1" x14ac:dyDescent="0.2">
      <c r="B47" s="369"/>
      <c r="C47" s="376"/>
      <c r="D47" s="379"/>
      <c r="E47" s="379"/>
      <c r="F47" s="362"/>
      <c r="G47" s="86" t="s">
        <v>72</v>
      </c>
      <c r="H47" s="87">
        <v>565261.09</v>
      </c>
      <c r="I47" s="87">
        <v>113052.21799999999</v>
      </c>
      <c r="J47" s="88">
        <f t="shared" si="0"/>
        <v>452208.87199999997</v>
      </c>
      <c r="K47" s="89" t="s">
        <v>80</v>
      </c>
      <c r="L47" s="359" t="s">
        <v>105</v>
      </c>
    </row>
    <row r="48" spans="2:12" ht="33" customHeight="1" thickBot="1" x14ac:dyDescent="0.25">
      <c r="B48" s="369"/>
      <c r="C48" s="377"/>
      <c r="D48" s="380"/>
      <c r="E48" s="380"/>
      <c r="F48" s="368"/>
      <c r="G48" s="73" t="s">
        <v>77</v>
      </c>
      <c r="H48" s="74">
        <v>408170</v>
      </c>
      <c r="I48" s="74">
        <v>81634</v>
      </c>
      <c r="J48" s="75">
        <f t="shared" si="0"/>
        <v>326536</v>
      </c>
      <c r="K48" s="72" t="s">
        <v>80</v>
      </c>
      <c r="L48" s="360"/>
    </row>
    <row r="49" spans="2:12" ht="25.9" customHeight="1" x14ac:dyDescent="0.2">
      <c r="B49" s="369"/>
      <c r="C49" s="375">
        <v>6</v>
      </c>
      <c r="D49" s="378">
        <v>182387</v>
      </c>
      <c r="E49" s="378" t="s">
        <v>34</v>
      </c>
      <c r="F49" s="367" t="s">
        <v>24</v>
      </c>
      <c r="G49" s="67" t="s">
        <v>72</v>
      </c>
      <c r="H49" s="93">
        <v>609383.4</v>
      </c>
      <c r="I49" s="93">
        <v>304691.7</v>
      </c>
      <c r="J49" s="69">
        <f t="shared" si="0"/>
        <v>304691.7</v>
      </c>
      <c r="K49" s="70" t="s">
        <v>26</v>
      </c>
      <c r="L49" s="363" t="s">
        <v>269</v>
      </c>
    </row>
    <row r="50" spans="2:12" ht="24.6" customHeight="1" thickBot="1" x14ac:dyDescent="0.25">
      <c r="B50" s="369"/>
      <c r="C50" s="377"/>
      <c r="D50" s="380"/>
      <c r="E50" s="380"/>
      <c r="F50" s="368"/>
      <c r="G50" s="73" t="s">
        <v>77</v>
      </c>
      <c r="H50" s="94">
        <v>355505</v>
      </c>
      <c r="I50" s="74">
        <v>177152.5</v>
      </c>
      <c r="J50" s="75">
        <f t="shared" si="0"/>
        <v>178352.5</v>
      </c>
      <c r="K50" s="90" t="s">
        <v>26</v>
      </c>
      <c r="L50" s="360"/>
    </row>
    <row r="51" spans="2:12" ht="58.9" customHeight="1" x14ac:dyDescent="0.2">
      <c r="B51" s="369"/>
      <c r="C51" s="375">
        <v>7</v>
      </c>
      <c r="D51" s="378">
        <v>206674</v>
      </c>
      <c r="E51" s="378" t="s">
        <v>36</v>
      </c>
      <c r="F51" s="367" t="s">
        <v>33</v>
      </c>
      <c r="G51" s="67" t="s">
        <v>95</v>
      </c>
      <c r="H51" s="68">
        <v>0</v>
      </c>
      <c r="I51" s="68">
        <v>0</v>
      </c>
      <c r="J51" s="69">
        <f t="shared" si="0"/>
        <v>0</v>
      </c>
      <c r="K51" s="70" t="s">
        <v>52</v>
      </c>
      <c r="L51" s="71" t="s">
        <v>270</v>
      </c>
    </row>
    <row r="52" spans="2:12" ht="26.45" customHeight="1" x14ac:dyDescent="0.2">
      <c r="B52" s="369"/>
      <c r="C52" s="376"/>
      <c r="D52" s="379"/>
      <c r="E52" s="379"/>
      <c r="F52" s="362"/>
      <c r="G52" s="86" t="s">
        <v>72</v>
      </c>
      <c r="H52" s="87">
        <v>871085.88</v>
      </c>
      <c r="I52" s="87">
        <v>0</v>
      </c>
      <c r="J52" s="88">
        <f t="shared" si="0"/>
        <v>871085.88</v>
      </c>
      <c r="K52" s="89" t="s">
        <v>80</v>
      </c>
      <c r="L52" s="359" t="s">
        <v>271</v>
      </c>
    </row>
    <row r="53" spans="2:12" ht="27" customHeight="1" thickBot="1" x14ac:dyDescent="0.25">
      <c r="B53" s="369"/>
      <c r="C53" s="377"/>
      <c r="D53" s="380"/>
      <c r="E53" s="380"/>
      <c r="F53" s="368"/>
      <c r="G53" s="73" t="s">
        <v>77</v>
      </c>
      <c r="H53" s="74">
        <v>233817.3</v>
      </c>
      <c r="I53" s="74">
        <v>0</v>
      </c>
      <c r="J53" s="75">
        <f t="shared" si="0"/>
        <v>233817.3</v>
      </c>
      <c r="K53" s="72" t="s">
        <v>80</v>
      </c>
      <c r="L53" s="360"/>
    </row>
    <row r="54" spans="2:12" ht="35.450000000000003" customHeight="1" x14ac:dyDescent="0.2">
      <c r="B54" s="369"/>
      <c r="C54" s="375">
        <v>8</v>
      </c>
      <c r="D54" s="378">
        <v>214353</v>
      </c>
      <c r="E54" s="378" t="s">
        <v>39</v>
      </c>
      <c r="F54" s="367" t="s">
        <v>16</v>
      </c>
      <c r="G54" s="67" t="s">
        <v>95</v>
      </c>
      <c r="H54" s="68">
        <v>14712.3</v>
      </c>
      <c r="I54" s="68">
        <v>70000</v>
      </c>
      <c r="J54" s="96">
        <f t="shared" si="0"/>
        <v>-55287.7</v>
      </c>
      <c r="K54" s="70" t="s">
        <v>52</v>
      </c>
      <c r="L54" s="71" t="s">
        <v>87</v>
      </c>
    </row>
    <row r="55" spans="2:12" ht="31.15" customHeight="1" x14ac:dyDescent="0.2">
      <c r="B55" s="369"/>
      <c r="C55" s="376"/>
      <c r="D55" s="379"/>
      <c r="E55" s="379"/>
      <c r="F55" s="362"/>
      <c r="G55" s="86" t="s">
        <v>72</v>
      </c>
      <c r="H55" s="87">
        <v>450124</v>
      </c>
      <c r="I55" s="87">
        <v>0</v>
      </c>
      <c r="J55" s="88">
        <f t="shared" si="0"/>
        <v>450124</v>
      </c>
      <c r="K55" s="89" t="s">
        <v>80</v>
      </c>
      <c r="L55" s="359" t="s">
        <v>271</v>
      </c>
    </row>
    <row r="56" spans="2:12" ht="33.6" customHeight="1" thickBot="1" x14ac:dyDescent="0.25">
      <c r="B56" s="369"/>
      <c r="C56" s="377"/>
      <c r="D56" s="380"/>
      <c r="E56" s="380"/>
      <c r="F56" s="368"/>
      <c r="G56" s="73" t="s">
        <v>77</v>
      </c>
      <c r="H56" s="74">
        <v>176863.5</v>
      </c>
      <c r="I56" s="74">
        <v>0</v>
      </c>
      <c r="J56" s="88">
        <f t="shared" si="0"/>
        <v>176863.5</v>
      </c>
      <c r="K56" s="72" t="s">
        <v>80</v>
      </c>
      <c r="L56" s="360"/>
    </row>
    <row r="57" spans="2:12" ht="53.25" customHeight="1" x14ac:dyDescent="0.2">
      <c r="B57" s="369"/>
      <c r="C57" s="375">
        <v>9</v>
      </c>
      <c r="D57" s="378">
        <v>214671</v>
      </c>
      <c r="E57" s="378" t="s">
        <v>38</v>
      </c>
      <c r="F57" s="367" t="s">
        <v>15</v>
      </c>
      <c r="G57" s="67" t="s">
        <v>95</v>
      </c>
      <c r="H57" s="68">
        <v>0</v>
      </c>
      <c r="I57" s="68">
        <v>0</v>
      </c>
      <c r="J57" s="69">
        <f t="shared" si="0"/>
        <v>0</v>
      </c>
      <c r="K57" s="70" t="s">
        <v>52</v>
      </c>
      <c r="L57" s="71" t="s">
        <v>272</v>
      </c>
    </row>
    <row r="58" spans="2:12" ht="30.6" customHeight="1" x14ac:dyDescent="0.2">
      <c r="B58" s="369"/>
      <c r="C58" s="376"/>
      <c r="D58" s="379"/>
      <c r="E58" s="379"/>
      <c r="F58" s="362"/>
      <c r="G58" s="86" t="s">
        <v>72</v>
      </c>
      <c r="H58" s="87">
        <v>981340.33</v>
      </c>
      <c r="I58" s="87">
        <v>196268.06599999999</v>
      </c>
      <c r="J58" s="88">
        <f t="shared" si="0"/>
        <v>785072.26399999997</v>
      </c>
      <c r="K58" s="89" t="s">
        <v>80</v>
      </c>
      <c r="L58" s="359" t="s">
        <v>105</v>
      </c>
    </row>
    <row r="59" spans="2:12" ht="31.9" customHeight="1" thickBot="1" x14ac:dyDescent="0.25">
      <c r="B59" s="369"/>
      <c r="C59" s="377"/>
      <c r="D59" s="380"/>
      <c r="E59" s="380"/>
      <c r="F59" s="368"/>
      <c r="G59" s="73" t="s">
        <v>77</v>
      </c>
      <c r="H59" s="74">
        <v>47901.16</v>
      </c>
      <c r="I59" s="74">
        <v>9580.2320000000018</v>
      </c>
      <c r="J59" s="75">
        <f t="shared" si="0"/>
        <v>38320.928</v>
      </c>
      <c r="K59" s="72" t="s">
        <v>80</v>
      </c>
      <c r="L59" s="360"/>
    </row>
    <row r="60" spans="2:12" ht="45.6" customHeight="1" x14ac:dyDescent="0.2">
      <c r="B60" s="369"/>
      <c r="C60" s="375">
        <v>10</v>
      </c>
      <c r="D60" s="378">
        <v>216096</v>
      </c>
      <c r="E60" s="378" t="s">
        <v>37</v>
      </c>
      <c r="F60" s="367" t="s">
        <v>27</v>
      </c>
      <c r="G60" s="67" t="s">
        <v>95</v>
      </c>
      <c r="H60" s="68">
        <v>0</v>
      </c>
      <c r="I60" s="68">
        <v>65213.88</v>
      </c>
      <c r="J60" s="96">
        <f t="shared" si="0"/>
        <v>-65213.88</v>
      </c>
      <c r="K60" s="70" t="s">
        <v>79</v>
      </c>
      <c r="L60" s="71" t="s">
        <v>89</v>
      </c>
    </row>
    <row r="61" spans="2:12" ht="30.6" customHeight="1" x14ac:dyDescent="0.2">
      <c r="B61" s="369"/>
      <c r="C61" s="376"/>
      <c r="D61" s="379"/>
      <c r="E61" s="379"/>
      <c r="F61" s="362"/>
      <c r="G61" s="86" t="s">
        <v>72</v>
      </c>
      <c r="H61" s="87">
        <v>692781.71</v>
      </c>
      <c r="I61" s="87">
        <v>138556.342</v>
      </c>
      <c r="J61" s="88">
        <f t="shared" si="0"/>
        <v>554225.36800000002</v>
      </c>
      <c r="K61" s="89" t="s">
        <v>80</v>
      </c>
      <c r="L61" s="359" t="s">
        <v>113</v>
      </c>
    </row>
    <row r="62" spans="2:12" ht="31.15" customHeight="1" thickBot="1" x14ac:dyDescent="0.25">
      <c r="B62" s="369"/>
      <c r="C62" s="377"/>
      <c r="D62" s="380"/>
      <c r="E62" s="380"/>
      <c r="F62" s="368"/>
      <c r="G62" s="73" t="s">
        <v>77</v>
      </c>
      <c r="H62" s="74">
        <v>243577.8</v>
      </c>
      <c r="I62" s="74">
        <v>48715.56</v>
      </c>
      <c r="J62" s="75">
        <f t="shared" si="0"/>
        <v>194862.24</v>
      </c>
      <c r="K62" s="72" t="s">
        <v>80</v>
      </c>
      <c r="L62" s="360"/>
    </row>
    <row r="63" spans="2:12" ht="41.45" customHeight="1" x14ac:dyDescent="0.2">
      <c r="B63" s="369"/>
      <c r="C63" s="375">
        <v>11</v>
      </c>
      <c r="D63" s="378">
        <v>226585</v>
      </c>
      <c r="E63" s="378" t="s">
        <v>43</v>
      </c>
      <c r="F63" s="367" t="s">
        <v>17</v>
      </c>
      <c r="G63" s="67" t="s">
        <v>95</v>
      </c>
      <c r="H63" s="68">
        <v>19541.52</v>
      </c>
      <c r="I63" s="68">
        <v>70000</v>
      </c>
      <c r="J63" s="96">
        <f t="shared" si="0"/>
        <v>-50458.479999999996</v>
      </c>
      <c r="K63" s="70" t="s">
        <v>101</v>
      </c>
      <c r="L63" s="71" t="s">
        <v>114</v>
      </c>
    </row>
    <row r="64" spans="2:12" ht="28.15" customHeight="1" x14ac:dyDescent="0.2">
      <c r="B64" s="369"/>
      <c r="C64" s="376"/>
      <c r="D64" s="379"/>
      <c r="E64" s="379"/>
      <c r="F64" s="362"/>
      <c r="G64" s="86" t="s">
        <v>72</v>
      </c>
      <c r="H64" s="87">
        <v>745563.05</v>
      </c>
      <c r="I64" s="87">
        <v>0</v>
      </c>
      <c r="J64" s="88">
        <f t="shared" si="0"/>
        <v>745563.05</v>
      </c>
      <c r="K64" s="89" t="s">
        <v>80</v>
      </c>
      <c r="L64" s="359" t="s">
        <v>271</v>
      </c>
    </row>
    <row r="65" spans="2:12" ht="33.6" customHeight="1" thickBot="1" x14ac:dyDescent="0.25">
      <c r="B65" s="369"/>
      <c r="C65" s="377"/>
      <c r="D65" s="380"/>
      <c r="E65" s="380"/>
      <c r="F65" s="368"/>
      <c r="G65" s="73" t="s">
        <v>77</v>
      </c>
      <c r="H65" s="74">
        <v>21992.36</v>
      </c>
      <c r="I65" s="74">
        <v>0</v>
      </c>
      <c r="J65" s="75">
        <f t="shared" si="0"/>
        <v>21992.36</v>
      </c>
      <c r="K65" s="72" t="s">
        <v>80</v>
      </c>
      <c r="L65" s="360"/>
    </row>
    <row r="66" spans="2:12" ht="67.5" customHeight="1" thickBot="1" x14ac:dyDescent="0.25">
      <c r="B66" s="369"/>
      <c r="C66" s="77">
        <v>12</v>
      </c>
      <c r="D66" s="78">
        <v>254293</v>
      </c>
      <c r="E66" s="78" t="s">
        <v>46</v>
      </c>
      <c r="F66" s="79" t="s">
        <v>18</v>
      </c>
      <c r="G66" s="79" t="s">
        <v>72</v>
      </c>
      <c r="H66" s="80">
        <v>129090.8</v>
      </c>
      <c r="I66" s="80">
        <v>707724.19</v>
      </c>
      <c r="J66" s="97">
        <f t="shared" si="0"/>
        <v>-578633.3899999999</v>
      </c>
      <c r="K66" s="82" t="s">
        <v>97</v>
      </c>
      <c r="L66" s="98" t="s">
        <v>115</v>
      </c>
    </row>
    <row r="67" spans="2:12" ht="66.75" customHeight="1" thickBot="1" x14ac:dyDescent="0.25">
      <c r="B67" s="369"/>
      <c r="C67" s="77">
        <v>13</v>
      </c>
      <c r="D67" s="78">
        <v>275282</v>
      </c>
      <c r="E67" s="78" t="s">
        <v>45</v>
      </c>
      <c r="F67" s="79" t="s">
        <v>19</v>
      </c>
      <c r="G67" s="79" t="s">
        <v>72</v>
      </c>
      <c r="H67" s="80">
        <v>59641.49</v>
      </c>
      <c r="I67" s="80">
        <v>298207.44</v>
      </c>
      <c r="J67" s="97">
        <f t="shared" si="0"/>
        <v>-238565.95</v>
      </c>
      <c r="K67" s="82" t="s">
        <v>63</v>
      </c>
      <c r="L67" s="83" t="s">
        <v>116</v>
      </c>
    </row>
    <row r="68" spans="2:12" ht="86.45" customHeight="1" thickBot="1" x14ac:dyDescent="0.25">
      <c r="B68" s="369"/>
      <c r="C68" s="77">
        <v>14</v>
      </c>
      <c r="D68" s="78">
        <v>274551</v>
      </c>
      <c r="E68" s="78" t="s">
        <v>47</v>
      </c>
      <c r="F68" s="79" t="s">
        <v>2</v>
      </c>
      <c r="G68" s="79" t="s">
        <v>77</v>
      </c>
      <c r="H68" s="80">
        <v>222880</v>
      </c>
      <c r="I68" s="80">
        <v>219934</v>
      </c>
      <c r="J68" s="81">
        <f t="shared" si="0"/>
        <v>2946</v>
      </c>
      <c r="K68" s="78" t="s">
        <v>81</v>
      </c>
      <c r="L68" s="83" t="s">
        <v>117</v>
      </c>
    </row>
    <row r="69" spans="2:12" s="16" customFormat="1" ht="39.75" customHeight="1" x14ac:dyDescent="0.2">
      <c r="B69" s="370"/>
      <c r="C69" s="371"/>
      <c r="D69" s="371"/>
      <c r="E69" s="371"/>
      <c r="F69" s="361" t="s">
        <v>21</v>
      </c>
      <c r="G69" s="99" t="s">
        <v>95</v>
      </c>
      <c r="H69" s="100">
        <v>90000</v>
      </c>
      <c r="I69" s="100">
        <v>90000</v>
      </c>
      <c r="J69" s="101">
        <f t="shared" si="0"/>
        <v>0</v>
      </c>
      <c r="K69" s="102" t="s">
        <v>61</v>
      </c>
      <c r="L69" s="103" t="s">
        <v>120</v>
      </c>
    </row>
    <row r="70" spans="2:12" s="16" customFormat="1" ht="35.450000000000003" customHeight="1" x14ac:dyDescent="0.2">
      <c r="B70" s="370"/>
      <c r="C70" s="370"/>
      <c r="D70" s="370"/>
      <c r="E70" s="370"/>
      <c r="F70" s="362"/>
      <c r="G70" s="86" t="s">
        <v>72</v>
      </c>
      <c r="H70" s="87">
        <v>3482871.99</v>
      </c>
      <c r="I70" s="87">
        <v>3482871.99</v>
      </c>
      <c r="J70" s="88">
        <f>+H70-I70</f>
        <v>0</v>
      </c>
      <c r="K70" s="89" t="s">
        <v>61</v>
      </c>
      <c r="L70" s="104" t="s">
        <v>118</v>
      </c>
    </row>
    <row r="71" spans="2:12" ht="84" customHeight="1" x14ac:dyDescent="0.2">
      <c r="B71" s="370"/>
      <c r="C71" s="370"/>
      <c r="D71" s="370"/>
      <c r="E71" s="370"/>
      <c r="F71" s="362"/>
      <c r="G71" s="86" t="s">
        <v>77</v>
      </c>
      <c r="H71" s="87">
        <v>14309029.550000001</v>
      </c>
      <c r="I71" s="87">
        <v>15960588.26</v>
      </c>
      <c r="J71" s="91">
        <f>+H71-I71</f>
        <v>-1651558.709999999</v>
      </c>
      <c r="K71" s="84" t="s">
        <v>61</v>
      </c>
      <c r="L71" s="85" t="s">
        <v>119</v>
      </c>
    </row>
    <row r="72" spans="2:12" ht="46.15" customHeight="1" x14ac:dyDescent="0.2">
      <c r="B72" s="370"/>
      <c r="C72" s="370"/>
      <c r="D72" s="370"/>
      <c r="E72" s="370"/>
      <c r="F72" s="85" t="s">
        <v>121</v>
      </c>
      <c r="G72" s="86" t="s">
        <v>122</v>
      </c>
      <c r="H72" s="87">
        <v>8167479.4100000001</v>
      </c>
      <c r="I72" s="87">
        <f>+Formulacion!F53</f>
        <v>5499684.5600000005</v>
      </c>
      <c r="J72" s="88">
        <f>+H72-I72</f>
        <v>2667794.8499999996</v>
      </c>
      <c r="K72" s="84" t="s">
        <v>61</v>
      </c>
      <c r="L72" s="85" t="s">
        <v>61</v>
      </c>
    </row>
    <row r="73" spans="2:12" s="16" customFormat="1" ht="21.75" customHeight="1" x14ac:dyDescent="0.2">
      <c r="B73" s="370"/>
      <c r="C73" s="370"/>
      <c r="D73" s="370"/>
      <c r="E73" s="370"/>
      <c r="F73" s="61" t="s">
        <v>22</v>
      </c>
      <c r="G73" s="61"/>
      <c r="H73" s="105">
        <f>SUM(H6:H72)</f>
        <v>157683525.25999999</v>
      </c>
      <c r="I73" s="105">
        <f>SUM(I6:I72)</f>
        <v>127538148.192</v>
      </c>
      <c r="J73" s="106">
        <f>SUM(J6:J72)</f>
        <v>30145377.068000004</v>
      </c>
      <c r="K73" s="89"/>
      <c r="L73" s="104"/>
    </row>
    <row r="74" spans="2:12" x14ac:dyDescent="0.2">
      <c r="H74" s="110"/>
    </row>
    <row r="75" spans="2:12" ht="20.45" customHeight="1" x14ac:dyDescent="0.2">
      <c r="F75" s="113"/>
      <c r="H75" s="110"/>
      <c r="J75" s="50">
        <v>18472238.670000002</v>
      </c>
      <c r="L75" s="49" t="s">
        <v>277</v>
      </c>
    </row>
    <row r="76" spans="2:12" ht="35.450000000000003" customHeight="1" x14ac:dyDescent="0.2">
      <c r="F76" s="113"/>
      <c r="H76" s="110"/>
      <c r="J76" s="50">
        <v>1673138.4</v>
      </c>
      <c r="L76" s="49" t="s">
        <v>281</v>
      </c>
    </row>
    <row r="78" spans="2:12" ht="22.15" customHeight="1" x14ac:dyDescent="0.2">
      <c r="J78" s="114">
        <f>+J73-J75-J76</f>
        <v>9999999.9980000015</v>
      </c>
      <c r="L78" s="49" t="s">
        <v>280</v>
      </c>
    </row>
  </sheetData>
  <mergeCells count="106">
    <mergeCell ref="C24:C26"/>
    <mergeCell ref="D24:D26"/>
    <mergeCell ref="E24:E26"/>
    <mergeCell ref="F24:F26"/>
    <mergeCell ref="I22:I23"/>
    <mergeCell ref="L14:L15"/>
    <mergeCell ref="C14:C15"/>
    <mergeCell ref="D14:D15"/>
    <mergeCell ref="E14:E15"/>
    <mergeCell ref="F14:F15"/>
    <mergeCell ref="C16:C17"/>
    <mergeCell ref="D16:D17"/>
    <mergeCell ref="L10:L11"/>
    <mergeCell ref="E9:E11"/>
    <mergeCell ref="F9:F11"/>
    <mergeCell ref="L12:L13"/>
    <mergeCell ref="D9:D11"/>
    <mergeCell ref="C9:C11"/>
    <mergeCell ref="C12:C13"/>
    <mergeCell ref="K22:K23"/>
    <mergeCell ref="C22:C23"/>
    <mergeCell ref="D22:D23"/>
    <mergeCell ref="E22:E23"/>
    <mergeCell ref="F22:F23"/>
    <mergeCell ref="J22:J23"/>
    <mergeCell ref="B2:L2"/>
    <mergeCell ref="B3:L3"/>
    <mergeCell ref="C6:C7"/>
    <mergeCell ref="D6:D7"/>
    <mergeCell ref="E6:E7"/>
    <mergeCell ref="F6:F7"/>
    <mergeCell ref="B6:B36"/>
    <mergeCell ref="D12:D13"/>
    <mergeCell ref="E12:E13"/>
    <mergeCell ref="F12:F13"/>
    <mergeCell ref="C32:C34"/>
    <mergeCell ref="D32:D34"/>
    <mergeCell ref="E32:E34"/>
    <mergeCell ref="F32:F34"/>
    <mergeCell ref="C28:C30"/>
    <mergeCell ref="D28:D30"/>
    <mergeCell ref="E28:E30"/>
    <mergeCell ref="F28:F30"/>
    <mergeCell ref="I32:I34"/>
    <mergeCell ref="L16:L17"/>
    <mergeCell ref="L22:L23"/>
    <mergeCell ref="L24:L26"/>
    <mergeCell ref="F16:F17"/>
    <mergeCell ref="E16:E17"/>
    <mergeCell ref="D37:D38"/>
    <mergeCell ref="E37:E38"/>
    <mergeCell ref="F37:F38"/>
    <mergeCell ref="D51:D53"/>
    <mergeCell ref="F51:F53"/>
    <mergeCell ref="C51:C53"/>
    <mergeCell ref="D43:D45"/>
    <mergeCell ref="E43:E45"/>
    <mergeCell ref="C39:C41"/>
    <mergeCell ref="E39:E41"/>
    <mergeCell ref="F39:F41"/>
    <mergeCell ref="C49:C50"/>
    <mergeCell ref="D49:D50"/>
    <mergeCell ref="E49:E50"/>
    <mergeCell ref="F49:F50"/>
    <mergeCell ref="C43:C45"/>
    <mergeCell ref="D39:D41"/>
    <mergeCell ref="B37:B68"/>
    <mergeCell ref="B69:E73"/>
    <mergeCell ref="J32:J34"/>
    <mergeCell ref="C57:C59"/>
    <mergeCell ref="D57:D59"/>
    <mergeCell ref="E57:E59"/>
    <mergeCell ref="F60:F62"/>
    <mergeCell ref="C37:C38"/>
    <mergeCell ref="F57:F59"/>
    <mergeCell ref="E51:E53"/>
    <mergeCell ref="C63:C65"/>
    <mergeCell ref="D63:D65"/>
    <mergeCell ref="E63:E65"/>
    <mergeCell ref="F63:F65"/>
    <mergeCell ref="C60:C62"/>
    <mergeCell ref="D60:D62"/>
    <mergeCell ref="E60:E62"/>
    <mergeCell ref="C54:C56"/>
    <mergeCell ref="D54:D56"/>
    <mergeCell ref="E54:E56"/>
    <mergeCell ref="F54:F56"/>
    <mergeCell ref="C46:C48"/>
    <mergeCell ref="D46:D48"/>
    <mergeCell ref="E46:E48"/>
    <mergeCell ref="L58:L59"/>
    <mergeCell ref="L44:L45"/>
    <mergeCell ref="L29:L30"/>
    <mergeCell ref="L64:L65"/>
    <mergeCell ref="F69:F71"/>
    <mergeCell ref="L52:L53"/>
    <mergeCell ref="L55:L56"/>
    <mergeCell ref="L32:L34"/>
    <mergeCell ref="L37:L38"/>
    <mergeCell ref="L61:L62"/>
    <mergeCell ref="K32:K34"/>
    <mergeCell ref="F43:F45"/>
    <mergeCell ref="F46:F48"/>
    <mergeCell ref="L47:L48"/>
    <mergeCell ref="L49:L50"/>
    <mergeCell ref="L40:L41"/>
  </mergeCells>
  <phoneticPr fontId="11" type="noConversion"/>
  <pageMargins left="0.28000000000000003" right="0.22" top="0.61" bottom="0.7" header="0" footer="0"/>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Hoja1</vt:lpstr>
      <vt:lpstr>Formulacion</vt:lpstr>
      <vt:lpstr>RESUMEN</vt:lpstr>
      <vt:lpstr>Transparencia</vt:lpstr>
      <vt:lpstr>PROYECTOS</vt:lpstr>
      <vt:lpstr>Transparencia!Área_de_impresión</vt:lpstr>
      <vt:lpstr>Transparencia!Títulos_a_imprimir</vt:lpstr>
    </vt:vector>
  </TitlesOfParts>
  <Company>EsSalud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lourdes.ramirez</dc:creator>
  <cp:lastModifiedBy>Ayre Zavaleta Carla Janett</cp:lastModifiedBy>
  <cp:lastPrinted>2018-10-15T20:34:20Z</cp:lastPrinted>
  <dcterms:created xsi:type="dcterms:W3CDTF">2015-02-11T22:58:53Z</dcterms:created>
  <dcterms:modified xsi:type="dcterms:W3CDTF">2018-10-25T15:07:53Z</dcterms:modified>
</cp:coreProperties>
</file>