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F:\CARLA GCPI\PORTAL DE TRANSPARENCIA 2023\"/>
    </mc:Choice>
  </mc:AlternateContent>
  <xr:revisionPtr revIDLastSave="0" documentId="13_ncr:1_{DAF908EF-FF29-4D13-B7C0-80A831C49B7A}" xr6:coauthVersionLast="47" xr6:coauthVersionMax="47" xr10:uidLastSave="{00000000-0000-0000-0000-000000000000}"/>
  <bookViews>
    <workbookView xWindow="-120" yWindow="-120" windowWidth="29040" windowHeight="15840" tabRatio="262" firstSheet="3" activeTab="3" xr2:uid="{00000000-000D-0000-FFFF-FFFF00000000}"/>
  </bookViews>
  <sheets>
    <sheet name="Hoja1" sheetId="8" state="hidden" r:id="rId1"/>
    <sheet name="Formulacion" sheetId="9" state="hidden" r:id="rId2"/>
    <sheet name="RESUMEN" sheetId="5" state="hidden" r:id="rId3"/>
    <sheet name="Transparencia" sheetId="10" r:id="rId4"/>
    <sheet name="PROYECTOS" sheetId="7" state="hidden" r:id="rId5"/>
  </sheets>
  <definedNames>
    <definedName name="_xlnm._FilterDatabase" localSheetId="3" hidden="1">Transparencia!$B$4:$Q$135</definedName>
    <definedName name="_xlnm.Print_Area" localSheetId="3">Transparencia!$A$1:$Q$158</definedName>
    <definedName name="_xlnm.Print_Titles" localSheetId="3">Transparencia!$3:$5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2" i="9" l="1"/>
  <c r="E52" i="9"/>
  <c r="D9" i="5"/>
  <c r="C9" i="5"/>
  <c r="C8" i="5"/>
  <c r="D8" i="5"/>
  <c r="C7" i="5"/>
  <c r="D7" i="5"/>
  <c r="N22" i="7"/>
  <c r="N23" i="7" s="1"/>
  <c r="J22" i="7"/>
  <c r="J8" i="7"/>
  <c r="F39" i="9"/>
  <c r="K16" i="9"/>
  <c r="E39" i="9"/>
  <c r="D8" i="8"/>
  <c r="E8" i="8" s="1"/>
  <c r="E7" i="8"/>
  <c r="E6" i="8"/>
  <c r="J6" i="7"/>
  <c r="J7" i="7"/>
  <c r="J9" i="7"/>
  <c r="J10" i="7"/>
  <c r="J11" i="7"/>
  <c r="J12" i="7"/>
  <c r="J13" i="7"/>
  <c r="J14" i="7"/>
  <c r="J15" i="7"/>
  <c r="J16" i="7"/>
  <c r="J17" i="7"/>
  <c r="J18" i="7"/>
  <c r="J19" i="7"/>
  <c r="J20" i="7"/>
  <c r="J21" i="7"/>
  <c r="J24" i="7"/>
  <c r="J25" i="7"/>
  <c r="J26" i="7"/>
  <c r="J27" i="7"/>
  <c r="J28" i="7"/>
  <c r="J29" i="7"/>
  <c r="J30" i="7"/>
  <c r="J31" i="7"/>
  <c r="J32" i="7"/>
  <c r="J35"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H73" i="7"/>
  <c r="C6" i="5"/>
  <c r="D10" i="5"/>
  <c r="E10" i="5" s="1"/>
  <c r="J36" i="7"/>
  <c r="E8" i="5" l="1"/>
  <c r="J8" i="5" s="1"/>
  <c r="F53" i="9"/>
  <c r="I72" i="7" s="1"/>
  <c r="I73" i="7" s="1"/>
  <c r="E10" i="8"/>
  <c r="E7" i="5"/>
  <c r="J7" i="5" s="1"/>
  <c r="E9" i="5"/>
  <c r="J9" i="5" s="1"/>
  <c r="E53" i="9"/>
  <c r="C11" i="5"/>
  <c r="D6" i="5" l="1"/>
  <c r="D11" i="5" s="1"/>
  <c r="E11" i="5" s="1"/>
  <c r="J11" i="5" s="1"/>
  <c r="F54" i="9"/>
  <c r="J72" i="7"/>
  <c r="J73" i="7" s="1"/>
  <c r="J78" i="7" s="1"/>
  <c r="E6" i="5" l="1"/>
  <c r="J6" i="5" s="1"/>
</calcChain>
</file>

<file path=xl/sharedStrings.xml><?xml version="1.0" encoding="utf-8"?>
<sst xmlns="http://schemas.openxmlformats.org/spreadsheetml/2006/main" count="1096" uniqueCount="595">
  <si>
    <t>NUEVA EMERGENCIA DE LIMA METROPOLITANA</t>
  </si>
  <si>
    <t>NUEVO HOSPITAL HUACHO</t>
  </si>
  <si>
    <t>MEJORAMIENTO DEL DIAGNOSTICO DE CANCER DE CUELLO UTERINO DEL SERVICIO DE GINECO OBSTETRICIA DE LOS HOSPITALES BASE DE LAS REDES ASISTENCIALES DE AMAZONAS, APURIMAC, CAJAMARCA, HUANCAVELICA, LORETO, MADRE DE DIOS TUMBES Y UCAYALI</t>
  </si>
  <si>
    <t>MEJORAMIENTO DE LA OFERTA DE LOS SERVICIOS DE NEONATOLOGÍA, CENTRO OBSTÉTRICO, AYUDA AL DIAGNOSTICO POR IMÁGENES Y FARMACIA HOSPITAL III JULIACA</t>
  </si>
  <si>
    <t>MEJORAMIENTO DE LA TECNOLOGÍA DEL EQUIPAMIENTO DEL SERVICIO DE TRASPLANTE DE ÓRGANO SÓLIDO DEL HOSPITAL NACIONAL GUILLERMO ALMENARA IRIGOYEN - RAA - LIMA</t>
  </si>
  <si>
    <t>MEJORAMIENTO DEL SERVICIO DE INMUNIZACIÓN EN LOS CENTROS ASISTENCIALES DE ESSALUD A NIVEL NACIONAL</t>
  </si>
  <si>
    <t>AMPLIACION COBERTURA ITINERANTE DE DETECCION DE CANCER DE MAMA, CUELLO UTERINO Y PROSTATA EN LOS SERVICIOS DE AYUDA AL DIAGNOSTICO Y TRATAMIENTO DE ASEGURADOS DE LAS REDES ASISTENCIALES ALMENARA, REBAGLIATI Y SABOGAL - DEPARTAMENTO DE LIMA.</t>
  </si>
  <si>
    <t>MEJORAMIENTO DE LA TECNOLOGÍA DEL EQUIPAMIENTO DE AYUDA AL DIAGNÓSTICO POR IMÁGENES DEL HNRPP-JUNIN</t>
  </si>
  <si>
    <t>CREACIÓN E IMPLEMENTACION DEL CENTRO ASISTENCIAL DE ESSALUD EL ESTRECHO-LORETO</t>
  </si>
  <si>
    <t>CREACIÓN DE LA UNIDAD DE ATENCIÓN RENAL AMBULATORIA SANTA ANITA-LIMA</t>
  </si>
  <si>
    <t>MEJORAMIENTO DE LOS SERVICIOS DE SALUD DEL CENTRO ASISTENCIAL CHINCHEROS - APURIMAC</t>
  </si>
  <si>
    <t>CREACION E IMPLEMENTACION DEL SERVICIO DE TOMOGRAFIA EN EL HOSPITAL I VICTOR ALFREDO LAZO PERALTA - MADRE DE DIOS</t>
  </si>
  <si>
    <t>CREACION DE LA UNIDAD DE ATENCION RENAL AMBULATORIA DE ESSALUD EN EL DISTRITO DE VILLA EL SALVADOR-LIMA.</t>
  </si>
  <si>
    <t xml:space="preserve">MEJORAMIENTO DEL PROGRAMA DE CONTROL DE TUBERCULOSIS DEL POLICLINICO PABLO BERMUDEZ-LIMA  </t>
  </si>
  <si>
    <t xml:space="preserve">MEJORAMIENTO DE LAS CONDICIONES DE ATENCIÓN  DEL SERVICIO DE  HOSPITALIZACIÓN DEL HOSPITAL II HUANCAVELICA </t>
  </si>
  <si>
    <t>MEJORAMIENTO DE LA CAPACIDAD RESOLUTIVA DE LA POSTA MÉDICA CASTROVIRREYNA -HUANCAVELICA</t>
  </si>
  <si>
    <t>MEJORAMIENTO Y AMPLIACIÓN DEL SERVICIO DE CIRUGÍA DE DÍA DEL HOSPITAL I ULDARICO ROCCA FERNANDEZ -LIMA</t>
  </si>
  <si>
    <t>INSTALACIÓN DE PLANTA DE TRATAMIENTO DE RESIDUOS SÓLIDOS HOSPITALARIOS EN EL HOSPITAL I VÍCTOR ALFREDO LAZO PERALTA -MADRE DE DIOS</t>
  </si>
  <si>
    <t>MEJORAMIENTO, AMPLIACIÓN DEL CERCO PERIMÉTRICO DE LA POSTA MÉDICA ZARUMILLA -TUMBES</t>
  </si>
  <si>
    <t xml:space="preserve">MEJORAMIENTO DE LOS SERVICIOS DE BIBLIOTECA EN EL HNASS-CALLAO          </t>
  </si>
  <si>
    <t>Proyecto</t>
  </si>
  <si>
    <t>OTROS - LIQUIDACIONES</t>
  </si>
  <si>
    <t>Total</t>
  </si>
  <si>
    <t>Nº</t>
  </si>
  <si>
    <t>MEJORAMIENTO DEL SERVICIO DE MEDICINA DE HOSPITALIZACION DEL HOSPITAL NIVEL III CHIMBOTE-ANCASH</t>
  </si>
  <si>
    <t>Situación</t>
  </si>
  <si>
    <t>Sin Inicio</t>
  </si>
  <si>
    <t>AMPLIACIÓN DEL SERVICIO DE HOSP. DEL DPTO DE MEDICINA DEL HOSPITAL NACIONAL CARLOS ALBERTO SEGUIN ESCOBEDO-AREQUIPA</t>
  </si>
  <si>
    <t>MEJORAMIENTO DE LA TECNOLOGÍA DEL EQUIPAMIENTO DEL CENTRO QUIRÚRGICO Y DEL SERVICIO DE TRASPLANTE DE ÓRGANO SÓLIDO DEL HNRPP-JUNIN</t>
  </si>
  <si>
    <t>MEJORAMIENTO DE LA TECNOLOGÍA DEL EQUIPAMIENTO DEL SERVICIO DE TRASPLANTE DE ÓRGANO SÓLIDO DEL HNERM-LIMA</t>
  </si>
  <si>
    <t>MEJORAMIENTO DE LA TECNOLOGÍA DEL EQUIPAMIENTO DEL SERVICIO DE TRASPLANTE DE ÓRGANO SÓLIDO DEL HNGAI-LIMA</t>
  </si>
  <si>
    <t>Código SNIP</t>
  </si>
  <si>
    <t>Viabilidad</t>
  </si>
  <si>
    <t>MEJORAMIENTO DEL AREA DE TOMA DE MUESTRAS DEL DEPARTAMENTO DE PATOLOGIA CLINICA HNGAI-RAA</t>
  </si>
  <si>
    <t>18.07.2011</t>
  </si>
  <si>
    <t>06.07.2011</t>
  </si>
  <si>
    <t>09.05.2012</t>
  </si>
  <si>
    <t>15.08.2012</t>
  </si>
  <si>
    <t>13.07.2012</t>
  </si>
  <si>
    <t>20.06.2012</t>
  </si>
  <si>
    <t>17.05.2012</t>
  </si>
  <si>
    <t>04.09.2012</t>
  </si>
  <si>
    <t>22.06.2012</t>
  </si>
  <si>
    <t>08.04.2013</t>
  </si>
  <si>
    <t>19.11.2013</t>
  </si>
  <si>
    <t>13.11.2013</t>
  </si>
  <si>
    <t>03.05.2013</t>
  </si>
  <si>
    <t>07.11.2013</t>
  </si>
  <si>
    <t>27.05.2013</t>
  </si>
  <si>
    <t>14.11.2013</t>
  </si>
  <si>
    <t>Nivel del PIP</t>
  </si>
  <si>
    <t>MEJORAMIENTO Y AMPLIACION DE LOS SERVICIOS DEL AREA PEDIATRICA DEL INSTITUTO NACIONAL CARDIOVASCULAR - INCOR</t>
  </si>
  <si>
    <t>En Ejecución</t>
  </si>
  <si>
    <t>12.04.2013</t>
  </si>
  <si>
    <t>Presupuesto 2015</t>
  </si>
  <si>
    <t>MEJORAMIENTO DE LAS SALAS DE AISLAMIENTO RESPIRATORIO PARA PACIENTES BK POSITIVOS EN EL SERVICIO DE MEDICINA INTERNA - INFECTOLOGIA Y VIH DEL HNGAI - RAS ALMENARA</t>
  </si>
  <si>
    <t xml:space="preserve">MEJORAMIENTO DEL SERVICIO DE TOMOGRAFIA EN EL DEPARTAMENTO DE EMERGENCIA DEL HNGAI </t>
  </si>
  <si>
    <t>MEJORAMIENTO DE LA CAPACIDAD RESOLUTIVA DEL CENTRO QUIRÚRGICO DEL HOSPITAL II MOQUEGUA</t>
  </si>
  <si>
    <t>Enero</t>
  </si>
  <si>
    <t>IMPLEMENTACIÓN DEL SERVICIO DE ANATOMÍA PATOLÓGICA DEL HOSPITAL II MOQUEGUA, RED ASISTENCIAL MOQUEGUA, DEPARTAMENTO DE MOQUEGUA</t>
  </si>
  <si>
    <t xml:space="preserve">INSTALACIÓN DE SERVICIOS DE SALUD DE MAYOR CAPACIDAD RESOLUTIVA EN EL CENTRO ASISTENCIAL PABLO BERMUDEZ </t>
  </si>
  <si>
    <t>-</t>
  </si>
  <si>
    <t>En ejecución de obra, culminación contractual mayo 2015</t>
  </si>
  <si>
    <t>Culminada</t>
  </si>
  <si>
    <t>Ejecución de Obra</t>
  </si>
  <si>
    <t xml:space="preserve">MEJORAMIENTO DEL SERVICIO DE NEONATOLOGIA EN EL HNGAI </t>
  </si>
  <si>
    <t>Se ha suscrito un Convenio con UNICEF para su adquisición</t>
  </si>
  <si>
    <t>27.06.2011</t>
  </si>
  <si>
    <t>28.02.2012</t>
  </si>
  <si>
    <t>PRESUPUESTO DE INVERSIONES 2015</t>
  </si>
  <si>
    <t>Concepto</t>
  </si>
  <si>
    <t>Estudios de Pre Inversión</t>
  </si>
  <si>
    <t>Obra</t>
  </si>
  <si>
    <t xml:space="preserve">Total </t>
  </si>
  <si>
    <t>Marzo</t>
  </si>
  <si>
    <t>% Avance</t>
  </si>
  <si>
    <t>Estudios Definitivos</t>
  </si>
  <si>
    <t>Equipamiento</t>
  </si>
  <si>
    <t xml:space="preserve">Aspectos que incidieron en su ejecución </t>
  </si>
  <si>
    <t>Concluido</t>
  </si>
  <si>
    <t>Sin ET</t>
  </si>
  <si>
    <t>En Proceso Logístico</t>
  </si>
  <si>
    <t>01.09.2014</t>
  </si>
  <si>
    <t>16.04.2014</t>
  </si>
  <si>
    <t>29.09.2014</t>
  </si>
  <si>
    <t>21.11.2014</t>
  </si>
  <si>
    <t>En estudio de mercado por el área de Logística de la RED (los profesionales invitados no presentan cotizaciones)</t>
  </si>
  <si>
    <t>Proceso Adjudicado, en elaboración del Expediente Técnico</t>
  </si>
  <si>
    <t>Aprobado</t>
  </si>
  <si>
    <t xml:space="preserve">Expediente Técnico concluido, se solicitó transferencia de Fondos y Habilitación Presupuestal por S/.39,990.00 </t>
  </si>
  <si>
    <t>Ejecución  al mes de febrero</t>
  </si>
  <si>
    <t>Se han designado los comités para elaboración de TDR, en proceso de elaboración.</t>
  </si>
  <si>
    <t>La Red no cuenta con el sustento de cambio de objetivo del proyecto, la SGED elaborará el Anteproyecto.</t>
  </si>
  <si>
    <t>Presupuesto a Modificar</t>
  </si>
  <si>
    <t>Componentes</t>
  </si>
  <si>
    <t>Expediente Técnico</t>
  </si>
  <si>
    <t>En Proceso Logístico (Convocatoria)                                 Convenio          EsSalud-OIM</t>
  </si>
  <si>
    <t>En proceso Logístico                (Actos Preparatorios)</t>
  </si>
  <si>
    <t>No corresponde</t>
  </si>
  <si>
    <t>En proceso Logístico                (Convocatoria)</t>
  </si>
  <si>
    <t>En proceso Logístico                (Actos Preparatorios- Llave en mano)</t>
  </si>
  <si>
    <t>En Elaboración de Términos de Referencia</t>
  </si>
  <si>
    <t>En Elaboración de Especificaciones Técnicas</t>
  </si>
  <si>
    <t>La GCL ha remitido los Expedientes de equipamiento a la OIM para su convocatoria</t>
  </si>
  <si>
    <t>En Proceso Logístico, la GCL devolvió los TDR para modificación, los mismos que han sido corregidos y remitidos a la GCL.</t>
  </si>
  <si>
    <t>Se prevee el pago del 20% de adelanto directo, condicionado a la aprobación del Expediente Técnico.</t>
  </si>
  <si>
    <t>La GCPS, con Carta-2654-GCPS-11.03 remite a la GCL  los expedientes técnicos conteniendo las Condiciones Generales para la Adquisición, Especificaciones Técnicas, Servicios Conexos. Se Estima para el presente año el pago del 40%</t>
  </si>
  <si>
    <t>En proceso de convocatoria- Res. 39-GCL-EsSalud-2015 (Fase de integración de bases), El Estudio de mercado concluyó en el valor referencial de S/.165,000</t>
  </si>
  <si>
    <t>La GCL devolvió el expediente para cambio en TDR. (Carta 1083-GCL-23.03) El Estudio de mercado concluyó en el valor referencial de S/.245,036.49</t>
  </si>
  <si>
    <t>La GCL devolvió el expediente para cambio en TDR.Se Presentó a la GCL el TDR modificado.</t>
  </si>
  <si>
    <t>Expediente Concluido y Aprobado con Resolución Nº 221-GRAJUL-EsSalud-2014, En Ejecución de obra.</t>
  </si>
  <si>
    <t>Se resolvió el contrato, En elaboración de TDR para contratación de especialistas. Importe presupuestado para estudio de suelos</t>
  </si>
  <si>
    <t>La RED Asistencial ha propuesto la reubicación del terreno. Importe presupuestado para estudio de suelos</t>
  </si>
  <si>
    <t>Se prevee el pago del 40% de adelanto directo, condicionado a la aprobación del Expediente Técnico.</t>
  </si>
  <si>
    <t xml:space="preserve">Se resolvió el contrato, En elaboración de TDR para contratación de especialistas. </t>
  </si>
  <si>
    <t>Se comunicó a la RED la certificación presupuestal Carta-188-GCGF-20.03 (S/.671,224.19-OBRA, S/.36,500-SUP)</t>
  </si>
  <si>
    <t>Obra Culminada, se solicitó a la GCF la Transferencia de Fondos y Habilitación Presupuestal por el importe de S/.226,269.48. y S/.7,605.71. para el pago de valorizaciones</t>
  </si>
  <si>
    <t xml:space="preserve">Proceso de selección adjudicado. Se realizó la habilitación presupuestal por S/.219,934.00. </t>
  </si>
  <si>
    <t xml:space="preserve">Importe previsto para pago de liquidaciones de obra. </t>
  </si>
  <si>
    <t>Importe previsto para el pago por la adquisición de equipamiento correspondiente a los Proyectos "Nuevo Hospital II Tarapoto", "Nuevo Hospital II Abancay", "Hospital de Alta Complejidad de la Libertad", entre otros en liquidación.</t>
  </si>
  <si>
    <t xml:space="preserve">Importe presvisto para liquidación por saldos correspondientes a expedientes técnicos </t>
  </si>
  <si>
    <t>ESTUDIOS DE PREINVERSION</t>
  </si>
  <si>
    <t>Perfil y Factibilidad</t>
  </si>
  <si>
    <t>PROYECTOS DE INVERSION MAYOR</t>
  </si>
  <si>
    <t>PROYECTOS DE INVERSION MENOR</t>
  </si>
  <si>
    <t>DIFERENCIA</t>
  </si>
  <si>
    <t>Diferencia</t>
  </si>
  <si>
    <t>Propuesta de Reestructuración</t>
  </si>
  <si>
    <t>OTROS PROYECTOS DE INVERSION MENOR</t>
  </si>
  <si>
    <t>SALDO</t>
  </si>
  <si>
    <t>Se han designado los comités para elaboración de TDR, en proceso de elaboración. Se ha estimado el 20% de pago por adelanto directo</t>
  </si>
  <si>
    <t>La GCPS culminó con la elaboración de las Especificaciones Técnicas, excediendose el valor del PIP se solicitó a la GCPS realice las modificaciones correspondientes. Se prevee el pago del 20% de adelanto directo</t>
  </si>
  <si>
    <t>RED</t>
  </si>
  <si>
    <t>ALMENARA</t>
  </si>
  <si>
    <t>MEJORAMIENTO DE LOS SERVICIOS DE SALUD DEL HOSPITAL III DE EMERGENCIAS GRAU</t>
  </si>
  <si>
    <t xml:space="preserve">CREACIÓN DEL SERVICIO DE RADIOTERAPIA EN EL HNGAI </t>
  </si>
  <si>
    <t xml:space="preserve">MEJORAMIENTO DE LOS SERVICIOS DE SALUD DEL HOSPITAL II VITARTE </t>
  </si>
  <si>
    <t>ANCASH</t>
  </si>
  <si>
    <t xml:space="preserve">CREACIÓN DEL HOSPITAL DE ALTA COMPLEJIDAD CHIMBOTE </t>
  </si>
  <si>
    <t>AREQUIPA</t>
  </si>
  <si>
    <t xml:space="preserve">MEJORAMIENTO Y AMPLIACIÓN DE LOS SERVICIOS DE SALUD DEL HOSPITAL I EDMUNDO ESCOMEL </t>
  </si>
  <si>
    <t xml:space="preserve">CREACIÓN DE LA UNIDAD DE ATENCIÓN RENAL AMBULATORIA </t>
  </si>
  <si>
    <t>CAJAMARCA</t>
  </si>
  <si>
    <t xml:space="preserve">MEJORAMIENTO Y AMPLIACIÓN DE LOS SERVICIOS DE SALUD DEL HOSPITAL III CAJAMARCA </t>
  </si>
  <si>
    <t>CUSCO</t>
  </si>
  <si>
    <t xml:space="preserve">CREACIÓN DEL SERVICIO DE RADIOTERAPIA EN EL HOSPITAL NACIONAL ADOLFO GUEVARA DE LA RED ASISTENCIAL CUSCO </t>
  </si>
  <si>
    <t>CREACIÓN DE LA UNIDAD DE ATENCIÓN RENAL AMBULATORIA</t>
  </si>
  <si>
    <t>HUARAZ</t>
  </si>
  <si>
    <t xml:space="preserve">MEJORAMIENTO Y AMPLIACIÓN DEL HOSPITAL II HUARAZ </t>
  </si>
  <si>
    <t>ICA</t>
  </si>
  <si>
    <t>RECUPERACIÓN DE LOS SERVICIOS DE SALUD DEL HOSPITAL MARIE REICHE - MARCONA</t>
  </si>
  <si>
    <t>CREACIÓN DEL SERVICIO DE RADIOTERAPIA  ICA</t>
  </si>
  <si>
    <t>JULIACA</t>
  </si>
  <si>
    <t xml:space="preserve">MEJORAMIENTO DE LOS SERVICIOS DE SALUD DEL HOSPITAL III JULIACA </t>
  </si>
  <si>
    <t>JUNÍN</t>
  </si>
  <si>
    <t xml:space="preserve">CREACIÓN DEL SERVICIO DE RADIOTERAPIA EN EL HNRPP </t>
  </si>
  <si>
    <t>LA LIBERTAD</t>
  </si>
  <si>
    <t xml:space="preserve">AMPLIACIÓN DEL SERVICIO DE RADIOTERAPIA CON ACELERADOR LINEAL </t>
  </si>
  <si>
    <t xml:space="preserve">MEJORAMIENTO Y AMPLIACIÓN DE LOS SERVICIOS DE SALUD DEL CENTRO ASISTENCIAL MOCHE </t>
  </si>
  <si>
    <t>MEJORAMIENTO Y AMPLIACIÓN DE LOS SERVICIOS DE SALUD DEL HOSPITAL I FLORENCIA DE MORA</t>
  </si>
  <si>
    <t>LAMBAYEQUE</t>
  </si>
  <si>
    <t xml:space="preserve">CREACIÓN E IMPLEMENTACIÓN DEL CAP III JAÉN </t>
  </si>
  <si>
    <t>LORETO</t>
  </si>
  <si>
    <t xml:space="preserve">MEJORAMIENTO DE LOS SERVICIOS DE SALUD DEL CENTRO ASISTENCIAL YURIMAGUAS </t>
  </si>
  <si>
    <t>MOQUEGUA</t>
  </si>
  <si>
    <t xml:space="preserve">MEJORAMIENTO DE LOS SERVICIOS DE SALUD DEL HOSPITAL II ILO </t>
  </si>
  <si>
    <t>MOYOBAMBA</t>
  </si>
  <si>
    <t xml:space="preserve">MEJORAMIENTO DE LOS SERVICIOS DE SALUD DEL HOSPITAL I RIOJA </t>
  </si>
  <si>
    <t>PASCO</t>
  </si>
  <si>
    <t xml:space="preserve">MEJORAMIENTO DE LOS SERVICIOS DE SALUD DEL HOSPITAL II PASCO </t>
  </si>
  <si>
    <t>PIURA</t>
  </si>
  <si>
    <t xml:space="preserve">CREACIÓN E IMPLEMENTACIÓN DEL HOSPITAL DE ALTA COMPLEJIDAD </t>
  </si>
  <si>
    <t xml:space="preserve">MEJORAMIENTO DE LOS SERVICIOS DE SALUD DEL HOSPITAL II TALARA </t>
  </si>
  <si>
    <t>PUNO</t>
  </si>
  <si>
    <t xml:space="preserve">CREACIÓN E IMPLEMENTACIÓN DEL HOSPITAL DEL ALTIPLANO </t>
  </si>
  <si>
    <t>REBAGLIATI</t>
  </si>
  <si>
    <t>MEJORAMIENTO Y AMPLIACIÓN DE LOS SERVICIOS DE SALUD DE LA RED ASISTENCIAL REBAGLIATI SAN JUAN DE MIRAFLORES,</t>
  </si>
  <si>
    <t xml:space="preserve">CREACIÓN E IMPLEMENTACIÓN DE LA UNIDAD DE TRANSPLANTES DE PROGENITORES HEMATOPOYÉTICOS ALOGÉNICO DE DONANTE NO RELACIONADO EN EL HNERM </t>
  </si>
  <si>
    <t>MEJORAMIENTO Y AMPLIACIÓN DE LOS SERVICIOS DE SALUD DEL POLICLINICO JUAN JOSE RODRIGUEZ DE LA RED ASISTENCIAL REBAGLIATI, EN EL DISTRITO DE CHORRILLOS</t>
  </si>
  <si>
    <t>TACNA</t>
  </si>
  <si>
    <t xml:space="preserve">MEJORAMIENTO Y AMPLIACIÓN DE LOS SERVICIOS DE SALUD DEL HOSPITAL III DANIEL ALCIDES CARRIÓN </t>
  </si>
  <si>
    <t>NACIONAL</t>
  </si>
  <si>
    <t>CREACIÓN DEL INSTITUTO DEL NIÑO Y EL ADOLESCENTE DEL SEGURO SOCIAL</t>
  </si>
  <si>
    <t>MEJORAMIENTO DE LOS SERVICIOS DE SALUD DE LAS UNIDADES DE ATENCIÓN DE MEDICINA COMPLEMENTARIA DE LOS CENTROS ASISTENCIALES A NIVEL NACIONAL</t>
  </si>
  <si>
    <t>Se culminó con el Perfil, la Factibilidad se formulara en el marco del Convenio suscrito entre EsSalud y PROINVERSION</t>
  </si>
  <si>
    <t xml:space="preserve">INSTALACIÓN DE LOS SERVICIOS DE MEDICINA PALIATIVA DE LA RED ASISTENCIAL REBAGLIATI </t>
  </si>
  <si>
    <t>Perfil corregido remitido a OCPD para evaluación
(Carta Nº 2765-GCI-ESSALUD-2014 del 11.12.2014)
Tramite de viabilidad (Carta Nº 53-GCPD-ESSALUD-2015 del 18.03.2015)</t>
  </si>
  <si>
    <t>Perfil corregido remitido a OCPD para evaluación
(Carta Nº 590-GCI-ESSALUD-2015 del 02.03.2015)
Aprobación del PIP y Autorización a Factibilidad
(Resolución Nº 369-GG-ESSALUD-2015 del 13.03.2015)</t>
  </si>
  <si>
    <t>Perfil corregido remitido a OCPD para evaluación
(Carta Nº 321-GCI-ESSALUD-2015 del 06.02.2015)
Aprobación del PIP y Autorización a Factibilidad
(Resolución Nº 370-GG-ESSALUD-2015 del 13.03.2015)</t>
  </si>
  <si>
    <t xml:space="preserve">Perfil corregido remitido a GCPD para evaluación
(Carta Nº 270-GCI-ESSALUD-2015 del 30.01.2015)
Reunión con Unidad Evaluadora: 06.04.2015 </t>
  </si>
  <si>
    <t>Perfil remitido a GCPD para evaluación
(Carta Nº 607-GCI-ESSALUD-2015 del 03.03.2015)</t>
  </si>
  <si>
    <t>Perfil remitido a OCPD para evaluación
(Carta Nº 2897-GCI-ESSALUD-2014 del 26.12.2014)</t>
  </si>
  <si>
    <t>Perfil corregido remitido a OCPD para evaluación
(Carta Nº 80-GCPI-ESSALUD-2015 del 17.03.2015)</t>
  </si>
  <si>
    <t xml:space="preserve">Perfil corregido remitido a OCPD para evaluación
(Carta Nº 271-GCI-ESSALUD-2015 del 30.01.2015)
Reunión con Unidad Evalaudora: 06.04.2015 </t>
  </si>
  <si>
    <t>Factibilidad remitida a OCPD para evaluación
(Carta Nº 77-GCPI-ESSALUD-2015 del 17.03.2015)
Pendiente contratación de Especialistas (Agosto 2014)
Pendiente EMS y LT (Orden Nº 588-GCL-2014 del 01.04.2014)
En proceso ambas convocatorias</t>
  </si>
  <si>
    <t>Perfil remitido a OCPD para evaluación
(Carta Nº 083-GCPI-ESSALUD-2015 del 18.03.2015)</t>
  </si>
  <si>
    <t>Perfil remitido a GCPD para evaluación
(Carta Nº 321-GCI-ESSALUD-2015 del 05.02.2015)
Recepción observaciones de GCPD 
(Carta Nº 313-OCPD-2015 del 20.02.2015)
Perfil corregido remitido a OCPD para evaluación
(Carta Nº 194-GCPI-ESSALUD-2015 del 30.03.2015)</t>
  </si>
  <si>
    <t>Perfil remitido a GCPD para evaluación
(Carta Nº 2561-GCI-ESSALUD-2014 del 18.11.2014)
Recepción observaciones de GCPD
(Carta Nº 070-GCPD-2014 del 20.03.2015)
RA Arequipa ha contratado el EMS y LT</t>
  </si>
  <si>
    <t>Perfil remitido a GCPD para evaluación
(Carta Nº 1948-GCI-ESSALUD-2014 del 08.09.2014)
Recepción observaciones de GCPD
(Carta Nº 1885-OCPD-2014 del 29.10.2014)</t>
  </si>
  <si>
    <t>Perfil remitido a GCPD para evaluación
(Carta Nº 2887-GCI-ESSALUD-2014 del 26.12.2014)
Recepción observaciones de GCPD
(Carta Nº 080-GCPD-2014 del 23.03.2015)
RAA ha contratado el EMS y LT</t>
  </si>
  <si>
    <t>Factibilidad remitida a GCPD para evaluación
(Carta Nº 1627-GCI-ESSALUD-2014 del 25.07.2014)
Recepción observaciones de GCPD
(Carta Nº 1673-OCPD-2014 del 25.09.2014).
Anteproyecto concluido. Entrega Fact. 10.04.2015</t>
  </si>
  <si>
    <t>Perfil remitido a GCPD para evaluación
(Carta Nº 2142-GCI-ESSALUD-2014 del 01.10.2014)
Recepción observaciones de GCPD
(Carta Nº 2072-OCPD-2014 del 28.11.2014)
Pendiente Clasificación Ambiental (DIGESA)</t>
  </si>
  <si>
    <t>Perfil remitido a GCPD para evaluación
(Carta Nº 1801-GCI-ESSALUD-2014 del 18.08.2014)
Recepción observaciones de GCPD
(Cartas Nº 1693 y 2013-OCPD-2014 del 26.09.2014 y 17.11.2014)</t>
  </si>
  <si>
    <t>Perfil remitido a GCPD para evaluación
(Carta Nº 2392-GCI-ESSALUD-2014 del 31.10.2014)
Recepción observaciones de GCPD 
(Carta Nº 371-OCPD-2015 del 05.03.2015)</t>
  </si>
  <si>
    <t>Factibilidad remitida a GCPD para evaluación
(Carta Nº 2791-GCI-ESSALUD-2014 del 12.12.2014)
Recepción observaciones de GCPD 
(Carta Nº 10-GCPD-2015 del 13.03.2015)</t>
  </si>
  <si>
    <t>Estado Situacional</t>
  </si>
  <si>
    <t xml:space="preserve">UNIDAD DE ATENCION RENAL - DISTRITO DE CALLERIA-CORONEL PORTILLO-UCAYALI </t>
  </si>
  <si>
    <t>UCAYALI</t>
  </si>
  <si>
    <t>Perfil remitido a GCPD para evaluación
(Carta Nº 1340-GCI-ESSALUD-2014 del 18.06.2014)
Recepción observaciones de GCPD
(Carta Nº 1368-OCPD-2014 del 06.08.2014)</t>
  </si>
  <si>
    <t>Perfil concluido.
Se ha solicitado a RA Minuta de Compra Venta de terrno destinado para el PIP.</t>
  </si>
  <si>
    <t>En formulación conjuntamente con RA Cuzco.
Pendiente contratación de EMS y LT, encargado a RA</t>
  </si>
  <si>
    <t>En formulación. Culminación Abril 2015</t>
  </si>
  <si>
    <t xml:space="preserve">CREACION DEL CENTRO DE ATENCION PRIMARIA III - LA TINGUIÑA - ICA </t>
  </si>
  <si>
    <t>TdR remitido a GCL para proceso de selección (Carta Nº 514-GCI-ESSALUD-2014 del 12.03.2014).
Proceso de adjudicación: Impugnado ante OSCE
Pronunciamiento OSCE: 04.11.2014
Resolución Nulidad Nº    -PE-ESSALUD-2015 del 00.03.2015</t>
  </si>
  <si>
    <t>TdR y Orden Serv. Nº 407-GCL-2014 del 19.03.2014. 
Proceso de adjudicación: Impugnado ante OSCE
Pronunciamiento OSCE 19.11.2014
Buena Pro: 13.01.2015
Resolución Recurso de Apelación: 25.03.2015</t>
  </si>
  <si>
    <t>TdR y Orden Servicios Nº 1597-GCL-2014 del 17.07.2014.
Expediente en Subgerencia de Bases y Estudio de Mercado</t>
  </si>
  <si>
    <t>TdR remitido a GCL para proceso de selección (Carta Nº 433-GCI-ESSALUD-2014 del 04.03.2014)
Expediente en la Subgerencia de Bases y Estudio de Mercado, para actualización de valor referencia</t>
  </si>
  <si>
    <t>TdR y Orden Servicios Nº 411-GCL-2014 del 19.03.2014. 
Proceso de adjudicación: Impugnado ante OSCE
Pronunciamiento OSCE 19.11.2014
Buena Pro: 13.01.2015
Resolución Recurso de Apelación: 17.03.2015</t>
  </si>
  <si>
    <t>TdR y Orden de Servicios Nº 952-GCL-2014 del 12.05.2014. 
Expediente en la Subgerencia de Bases y Estudio de Mercado</t>
  </si>
  <si>
    <t>En trámite proceso para contratar elaboración de Estudio de Mecánica de Suelos y Levantamiento Topográfico</t>
  </si>
  <si>
    <t>Servicio contratado para elaborar Estudio de Mecánica de Suelos y Levantam. Topográfico
Se solicitó información vía correo electrónico</t>
  </si>
  <si>
    <t>AMAZONAS</t>
  </si>
  <si>
    <t>CAP II CABALLOCOCHA</t>
  </si>
  <si>
    <t>Acciones Abril</t>
  </si>
  <si>
    <t>I Modificado</t>
  </si>
  <si>
    <t>Estado Situacional - Mes de Marzo</t>
  </si>
  <si>
    <t>Factibilidad remitida a GCPD para evaluación
(Carta Nº 1354-GCI-ESSALUD-2014 del 23.06.2014)
Recepción observaciones de GCPD
(Carta Nº 1463-OCPD-2014 del 21.08.2014)
En desarrollo Anteproyecto (en revisión especialidad de Eléctricas, pendiente Costos y Presupuestos).
Pendiente reunión de coordinación con GCAMyPCD sobre acuerdo de ceder terreno del CERP La Victoria</t>
  </si>
  <si>
    <t>-Carta los usuarios y la GCAMyPCD para definición del terreno</t>
  </si>
  <si>
    <t>-En proceso de revisión de la GCPD (45 d)</t>
  </si>
  <si>
    <t>I TRIMESTRE 2016</t>
  </si>
  <si>
    <t>- Se remitirán los TDR a la GCPD para remitirlos a PROINVERSION</t>
  </si>
  <si>
    <t xml:space="preserve">-La RED Arequipa debe remitir formalmente la población adscrita a los Centros Asistenciales y trámite de consolidación de Lotes.             </t>
  </si>
  <si>
    <t>-Se contratará un economista para el levantamiento de observaciones y especialistas para anteproyecto</t>
  </si>
  <si>
    <t>IV TRIMESTRE 2015</t>
  </si>
  <si>
    <t>-Se remitira el perfil a GCPD.         -Inicio de Factibilidad                              -La RED debe agilizar la modificación de parámetros y zonificación.                                              - Exclusión del PAC</t>
  </si>
  <si>
    <t>-Se culminará el levantamiento de observaciones.                                            -En proceso de selección de contratación de especialistas y ecoeficiencia</t>
  </si>
  <si>
    <t>-Se contratará especialistas para anteproyecto</t>
  </si>
  <si>
    <t>- En proceso de Nueva convocatoria</t>
  </si>
  <si>
    <t>II TRIMESTRE 2016</t>
  </si>
  <si>
    <t>- Firma de contrato (09 de Abril) e inicio de Consultoria</t>
  </si>
  <si>
    <t>-Contratación de especialidades para Anteproyecto</t>
  </si>
  <si>
    <t>En proceso de Selección</t>
  </si>
  <si>
    <t>Perfil corregido remitido a GCPD para evaluación
(Carta Nº 2479-GCI-ESSALUD-2014 del 10.11.2014)
Recepción observaciones de GCPD 
(Carta Nº 334-OCPD-2015 del 25.02.2015)
EMS y LT: Orden de Servicios Nº 1091-GCL-2014 del 28.05.2014). En proceso para nueva convocatoria</t>
  </si>
  <si>
    <t>II TRIMESTRE 2015 (24 MM) Contrat Expediente. 30% adelanto</t>
  </si>
  <si>
    <t>Se ha solicitado información a la RED</t>
  </si>
  <si>
    <t>-En revisión, se programará la reunión de coordinación GCPS, GCPD, GCPI</t>
  </si>
  <si>
    <t>- En levantamiento de observaciones.                                - Se contratará especialistas para anteproyecto</t>
  </si>
  <si>
    <t>III TRIMESTRE 2015</t>
  </si>
  <si>
    <t>Su elaboración por Consultoría Externa. Solicitud de inclusión al PAC</t>
  </si>
  <si>
    <t>-En levantamiento de observaciones</t>
  </si>
  <si>
    <t>II TRIMESTRE 2015 (220 MM) Contrat Expediente. 30% adelanto</t>
  </si>
  <si>
    <t>- Se remitió requerimiento de contratación de especialistas para Anteproyecto en Agosto 2014, aún no han sido adjudicados</t>
  </si>
  <si>
    <t>- Convocar Reunión con GCPD y GCPS para definición de Proyecto</t>
  </si>
  <si>
    <t>Aprobación del Perfil, Pendiente ontratacion de especialistas y Estudio de Vulnerabilidad. Informe Tecnico para convenio UNI</t>
  </si>
  <si>
    <t>II TRIMESTRE 2015 (49 MM) Contrat Expediente. 30% adelanto</t>
  </si>
  <si>
    <t>II TRIMESTRE (1,2 MM)</t>
  </si>
  <si>
    <t>POLICLINICO SAN BORJA</t>
  </si>
  <si>
    <t>Se ha suscrito convenio con la Municipalidad de San Borja</t>
  </si>
  <si>
    <t>Incorporación de los Estudios de Pre Inversión en Convenio UNI</t>
  </si>
  <si>
    <t>HOSPITAL PERU</t>
  </si>
  <si>
    <t>Proyectos a incluirse en el  I MODIFICADO del Plan de Inversiones 2015</t>
  </si>
  <si>
    <t>HOSPITAL EL BUEN SAMARITANO - BAGUA - AMAZONAS</t>
  </si>
  <si>
    <t>HOSPITAL VICTOR LAZARTE - TRUJILLO</t>
  </si>
  <si>
    <t>I MODIFICADO</t>
  </si>
  <si>
    <t>CAP NASCA - ICA</t>
  </si>
  <si>
    <t>Contratación de Médico especialista y Estudio de Suelos</t>
  </si>
  <si>
    <t>Contratación de especialidades para Anteproyecto y estudio de suelos</t>
  </si>
  <si>
    <t>Estudios de Preinversión por Consultoria Externa</t>
  </si>
  <si>
    <t>Proceso Adjudicado, en elaboración del Expediente Técnico OC 4502210161</t>
  </si>
  <si>
    <t>Expediente Técnico concluido en espera de aprobación de Formatos SNIP 15 Y SNIP 16, se prevee el pago del 50%</t>
  </si>
  <si>
    <t>Se ha devuelto a la Red el expediente de reubicación de redes de desague, debido a que la SGED no cuenta con Ing. Sanitario para la revisión del mismo y aprobación</t>
  </si>
  <si>
    <t>Se estima la culminación del expediente Técnico en el IV Trimestre 2014</t>
  </si>
  <si>
    <t>La SGED se encuentra revisando el levantamiento de observaciones del entregable final.</t>
  </si>
  <si>
    <t xml:space="preserve"> Se prevee el pago del 20% de adelanto</t>
  </si>
  <si>
    <t>La SBN se ha pronunciado denegando el requerimiento de EsSalud respecto al saneamiento de terreno donado. Se retirará del Plan de Inversiones</t>
  </si>
  <si>
    <t>En proceso de elaboración de aprobación de resolución de aprobación, se remitirá a la red para su ejecución e inclusión al PAC, Se estima el pago del 50%</t>
  </si>
  <si>
    <t>Pendiente la compra del Inmueble, por saneamiento físico legal a cargo del propietario. Ejecución condicionada a adquisición del Inmueble</t>
  </si>
  <si>
    <t>HOSPITAL TEMPORAL DE MARCONA</t>
  </si>
  <si>
    <t>Se remitieron los TDR en el mes de noviembre 2014, el expediente ha sido remitido por la GCL a OCAJ.  Se ha programado el pago del 40%                                                                                                   El Estudio de mercado concluyó en La GCF S/.3'775,118.66 cuenta con Certificación Presupuestal (Carta 582-GCF-20.02.15)</t>
  </si>
  <si>
    <t>La GCPS culminó con la elaboración de las Especificaciones Técnicas, excediendose el valor del PIP se solicitó a la GCPS realice las modificaciones correspondientes. La prestación se brindará a través de Servicios.</t>
  </si>
  <si>
    <t>PRESUPUESTO LIBERADO</t>
  </si>
  <si>
    <t>GASTO DE CAPITAL NO LIGADO A PROYECTOS CORRESPONDIENTE A INFRAESTRUCTURA.</t>
  </si>
  <si>
    <t>REESTRUCTURACION DEL PRESUPUESTO DE INVERSIONES (AL 15.04.15)</t>
  </si>
  <si>
    <t>Inmueble (Vigen de Guadalupe)</t>
  </si>
  <si>
    <t>SUB Total</t>
  </si>
  <si>
    <t>TOTAL</t>
  </si>
  <si>
    <t>Saldo</t>
  </si>
  <si>
    <t>Proyectos en FORMULACION incluidos en el Plan de Inversiones 2015</t>
  </si>
  <si>
    <t>Equipamiento Hospitalario</t>
  </si>
  <si>
    <t xml:space="preserve">ASPECTOS QUE INCIDIERON EN SU EJECUCIÓN </t>
  </si>
  <si>
    <t>INFORMACIÓN DE CONTRATACIÓN</t>
  </si>
  <si>
    <t>LIQUIDACIÓN DE OBRAS</t>
  </si>
  <si>
    <t>INFORME DE SUPERVISIÓN DE CONTRATOS</t>
  </si>
  <si>
    <t>CONTRATISTA</t>
  </si>
  <si>
    <t>SUPERVISIÓN</t>
  </si>
  <si>
    <t>MONTO CONTRATADO</t>
  </si>
  <si>
    <t>PLAZO DE EJECUCIÓN</t>
  </si>
  <si>
    <t>FECHA DE INICIO DE OBRA</t>
  </si>
  <si>
    <t>SITUACIÓN</t>
  </si>
  <si>
    <t>COMPONENTES</t>
  </si>
  <si>
    <t>PROYECTO</t>
  </si>
  <si>
    <t>VIABILIDAD</t>
  </si>
  <si>
    <t>CÓDIGO SNIP</t>
  </si>
  <si>
    <t>MONTOS DE ADICIONALES DE OBRA (S/)</t>
  </si>
  <si>
    <t>CONSTRUCTORA MALAGA</t>
  </si>
  <si>
    <t>Consorcio ATA - KUKOVA</t>
  </si>
  <si>
    <t>330 días</t>
  </si>
  <si>
    <t>Obra Recepcionada y en proceso arbitral</t>
  </si>
  <si>
    <t>CLEAN ROOM &amp; VALIDATIÓN SAC</t>
  </si>
  <si>
    <t>90 días</t>
  </si>
  <si>
    <t>SALDO DE OBRA:MEJORAMIENTO Y AMPLIACION DE LOS SERVICIOS DEL AREA PEDIATRICA DEL INSTITUTO NACIONAL CARDIOVASCULAR - INCOR</t>
  </si>
  <si>
    <t>SALDO DE OBRA: CREACION E IMPLEMENTACION DEL SERVICIO DE TOMOGRAFIA EN EL HOSPITAL I VICTOR ALFREDO LAZO PERALTA - MADRE DE DIOS</t>
  </si>
  <si>
    <t>CONSORCIO RICARDO PALMA</t>
  </si>
  <si>
    <t>OMAR ORLANDO TABOADA COBEÑAS</t>
  </si>
  <si>
    <t>S/.718,000 inc. IGV</t>
  </si>
  <si>
    <t>90 d.c.</t>
  </si>
  <si>
    <t>06.07.2018</t>
  </si>
  <si>
    <t>INSTITUTO DE CONSULTORIA S.A.</t>
  </si>
  <si>
    <t>No inicia por encontrarse la
Obra en Proceso de Arbitraje(Conciliación en GCAJ)</t>
  </si>
  <si>
    <t>CONSORCIO EDIFICACION</t>
  </si>
  <si>
    <t>JORGE ANTONIO VALENZUELA FLORES</t>
  </si>
  <si>
    <t xml:space="preserve">NO SE REPORTAN </t>
  </si>
  <si>
    <t>ROMYNA CONTRATISTAS GENERALES SOCIEDAD ANONIMA CERRADA</t>
  </si>
  <si>
    <t>BERNARDO ALANOCA ARAGON</t>
  </si>
  <si>
    <t>100 DIAS CALENDARIO</t>
  </si>
  <si>
    <t>NINGUNO</t>
  </si>
  <si>
    <t>21.09.2019</t>
  </si>
  <si>
    <t>Saldo de obra ejecutado como adquisición de un bien, y que culminó el 07 de noviembre, como consecuencia de una ampliación de plazo de 29 dc</t>
  </si>
  <si>
    <t>MEJORAMIENTO DE LAS CONDICIONES DE ATENCION AL SERVICIO DE HOSPITALIZACION DEL HOSPITAL II DE HUANCAVELICA</t>
  </si>
  <si>
    <t>14.09.2020</t>
  </si>
  <si>
    <t>Constructora Vanessa Orietta SRL</t>
  </si>
  <si>
    <t>11.12.2019</t>
  </si>
  <si>
    <t>Supervisión ED</t>
  </si>
  <si>
    <t>Supervisión de Obra</t>
  </si>
  <si>
    <t>Supervisión de ED</t>
  </si>
  <si>
    <t>Supervision por Administracion Directa</t>
  </si>
  <si>
    <t>AMPLIACION DEL SERVICIO DE RADIOTERAPIA CON ACELERADOR LINEAL PARA LA RED ASISTENCIAL LA LIBERTAD</t>
  </si>
  <si>
    <t>Estudio Definitivo</t>
  </si>
  <si>
    <t>MEJORAMIENTO DE LOS SERVICIOS DE SALUD DEL HOSPITAL II PASCO DE LA RED ASISTENCIAL PASCO, EN EL DISTRITO DE FUNDICIÓN DE TINYAHUARCO, PROVINCIA DE PASCO, DEPARTAMENTO DE PASCO</t>
  </si>
  <si>
    <t>S/ 4,710,182.40.</t>
  </si>
  <si>
    <t>CONSORCIO TALUPA.</t>
  </si>
  <si>
    <t xml:space="preserve"> S/ 1,140,585.05.</t>
  </si>
  <si>
    <t>CREACIÓN DE LOS SERVICIOS DE SALUD DEL HOSPITAL DEL ALTIPLANO DE LA REGIÓN PUNO-ESSALUD, EN EL DISTRITO DE PUNO, PROVINCIA DE PUNO, DEPARTAMENTO DE PUNO</t>
  </si>
  <si>
    <t>CREACIÓN DE LOS SERVICIOS  DEL HOSPITAL ESPECIALIZADO EN LA RED ASISTENCIAL CAJAMARCA-ESSALUD, DISTRITO DE CAJAMARCA, PROVINCIA DE CAJAMARCA Y DEPARTAMENTO DE CAJAMARCA</t>
  </si>
  <si>
    <t>CESEL S.A.</t>
  </si>
  <si>
    <t>Estudio Definitivo Supervisión</t>
  </si>
  <si>
    <t>MEJORAMIENTO D ELOS SERVICIOS DE SALUD DEL HOSPITAL II TALARA EN EL DISTRITO DE PARIÑAS, PROVINCIA DE TALARA, DEPARTAMENTO DE PIURA</t>
  </si>
  <si>
    <t>MEJORAMIENTO DE LOS SERVICIOS DE SALUD DEL HOSPITAL II VITARTE DE LA RED ASISTENCIAL ALMENARA - ESSALUD, DISTRITO DE VITARTE, PROVINCIA DE LIMA Y DEPARTAMENTO DE LIMA</t>
  </si>
  <si>
    <t>INSTALACIÓN DE LOS SERVICIOS DE ATENCIÓN RENAL AMBULATORIA - ESSALUD, DE LA RED ASISTENCIAL AREQUIPA EN EL DISTRITO DE JACOBO HUNTER, PROVINCIA DE AREQUIPA, DEPARTAMENTO DE AREQUIPA</t>
  </si>
  <si>
    <t>MEJORAMIENTO DE LOS SERVICIOS DE ATENCIÓN RENAL AMBULATORIA EN EL HOSPITAL NACIONAL ADOLFO GUEVARA VELASCO DE LA RED ASISTENCIAL CUSCO - ESSALUD EN EL DISTRITO DE WANCHAQ, PROVINCIA DE CUSCO, DEPARTAMENTO DE CUSCO</t>
  </si>
  <si>
    <t>SANCHEZ HORMEROS GOMEZ ANTONIO</t>
  </si>
  <si>
    <t>HUMBERTO RONCAL HORNA</t>
  </si>
  <si>
    <t>RECUPERACIÓN DE LOS SERVICIOS DE SALUD DEL HOSPITAL MARIA REICHE DE LA RED ASISTENCIAL ICA – ESSALUD, EN EL DISTRITO DE MARCONA, PROVINCIA DE NASCA, DEPARTAMENTO DE ICA</t>
  </si>
  <si>
    <t>PINEARQ S.L.P., SUCURSAL PERU</t>
  </si>
  <si>
    <t>DEXTRE MORIMOTO EDUARDO RAUL</t>
  </si>
  <si>
    <t>MEJORAMIENTO Y AMPLIACION DE LOS SERVICIOS DE SALUD DEL HOSPITAL I FLORENCIA DE MORA DE LA RED ASISTENCIAL LA LIBERTAD – ESSALUD, DISTRITO PROVINCIA DE TRUJILLO, DEPARTAMENTO DE LA LIBERTAD</t>
  </si>
  <si>
    <t>Expediente Técnico culminado
Ya se cuenta con Licencia de Edificación.
Se ha remitido el Dictamen Tecnico N° 05-SGED-GEI-GCPI-ESSALUD-2019 de fecha 24.JUN.2019, aprobando el Estudio Definitivo a nivel de ejecucion de obra.</t>
  </si>
  <si>
    <t>CREACIÓN E IMPLEMENTACIÓN DE LA UNIDD DE TRANSPLANTES DE PROGENITORES HEMATOPOYÉTICOS ALOGÉNICO DE DONANTE NO RELACIONADO EN EL HOSPITAL NACIONAL EDGARDO REBAGLIATI MARTINS - ESSALUD, DISTRITO DE JESÚS MARÍA, PROVINCIA DE LIMA, DEPARTAMENTO DE LIMA</t>
  </si>
  <si>
    <t>CONSORCIO SALUD FLORENCIA</t>
  </si>
  <si>
    <t xml:space="preserve">MEJORAMIENTO DE LA CAPACIDAD RESOLUTIVA DEL CENTRO QUIRÚRGICO DE EMERGENCIA DEL HOSPITAL NACIONAL GUILLERMO ALMENARA IRIGOYEN </t>
  </si>
  <si>
    <t xml:space="preserve">UNIDADES DE ATENCIÓN DE MEDICINA COMPLEMENTARIA DE LOS CENTROS ASISTENCIALES A NIVEL NACIONAL </t>
  </si>
  <si>
    <t>NUEVO HOSPITAL DE ALTA COMPLEJIDAD - VIRGEN DE LA PUERTA DE LA LIBERTAD</t>
  </si>
  <si>
    <t>Expediente Tecnico aprobado</t>
  </si>
  <si>
    <t>Demora en el levantamiento de observaciones por parte del Contratista.
Creación de la Nueva Red Asistencial Desconcentrada Rebagliati, genero un vacío en la responsabilidad de continuar con la gestión del proyecto</t>
  </si>
  <si>
    <t>Consultor Teodoro Pimentel Godoy</t>
  </si>
  <si>
    <t>Red Asistencial Rebagliati</t>
  </si>
  <si>
    <t>01.Oct.2014 (EDI)</t>
  </si>
  <si>
    <t>Estudio Definitivo Aprobado</t>
  </si>
  <si>
    <t>Consorcio Salud Santa Anita</t>
  </si>
  <si>
    <t>Administracion Directa</t>
  </si>
  <si>
    <t>120 dias sin incluir revision</t>
  </si>
  <si>
    <t>MAKNO INGENIEROS S.A.</t>
  </si>
  <si>
    <t>16.Dic.2015 (EDI)</t>
  </si>
  <si>
    <t>Retraso en el proceso logistico para contratar a empresa encargada de la elaboracion del Estudio Definitivo
Retraso en el levantamiento de observaciones del Segundo Entregable.</t>
  </si>
  <si>
    <t>Arq. Luis Falen</t>
  </si>
  <si>
    <t>Administración Directa</t>
  </si>
  <si>
    <t xml:space="preserve"> --</t>
  </si>
  <si>
    <t>S/ 4,239,152.00</t>
  </si>
  <si>
    <t>CONSORCIO PROYECTO PUNO (CHUNG Y TONG INGENIEROS S.A.C  - CAYSA ASOCIADOS S.A.C.)</t>
  </si>
  <si>
    <t>Obtencion de la Licencia de Edificacion</t>
  </si>
  <si>
    <t>Consorcio Hospitalario Trujillo</t>
  </si>
  <si>
    <t>CESEL</t>
  </si>
  <si>
    <t>116'175,040.81</t>
  </si>
  <si>
    <t>390d.c.</t>
  </si>
  <si>
    <t>30.03.2012</t>
  </si>
  <si>
    <t>VARIOS</t>
  </si>
  <si>
    <t>PROYECTOS DE INVERSION</t>
  </si>
  <si>
    <t>El expediente se elaboró según lo programado</t>
  </si>
  <si>
    <t xml:space="preserve">Expediente Técnico culminado y aprobado, por la modalidad de Administración Directa
Resolución de Gerencia Central de Proyectos de Inversión N° 024-GCPI-ESSALUD-2019, de fecha 13 de setiembre del 2019 Aprobando el Estudio Definitivo. Se encuentra en ejecución de obra. </t>
  </si>
  <si>
    <t>El servicio se encuentra en funcionamiento</t>
  </si>
  <si>
    <t>08.10.2019</t>
  </si>
  <si>
    <t>Aprobación de Instrumento ambiental, gestión a cargo de la Red Huancavelica</t>
  </si>
  <si>
    <t>SIGRAL S.A.</t>
  </si>
  <si>
    <t>Supervisiòn de Obra</t>
  </si>
  <si>
    <t>11.06.2019</t>
  </si>
  <si>
    <t>20.12.2018</t>
  </si>
  <si>
    <t>24.07.2019</t>
  </si>
  <si>
    <t>02.08.2019</t>
  </si>
  <si>
    <t>28.08.2019</t>
  </si>
  <si>
    <t>MEJORAMIENTO DE LOS SERVICIOS DE SALUD DEL HOSPITAL II DE CHOCOPE DE LA RED ASISTENCIAL LA LIBERTAD - ESSALUD, DISTRITO DE CHOCOPE, PROVINCIA DE ASCOPE, DEPARTAMENTO DE LA LIBERTAD</t>
  </si>
  <si>
    <t>MEJORAMIENTO DEL CENTRO ASISTENCIAL CALCA DE LA RED ASISTENCIAL CUSCO, DISTRITO DE CALCA PROVINCIA DE CALCA, DEPARTAMENTO DE CUSCO</t>
  </si>
  <si>
    <t>CREACIÓN DE LA UNIDAD DE ATENCIÓN RENAL AMBULATORIA DEL HOSPITAL II RENÉ TOCHE GROPPO DE LA RED ASISTENCIAL ICA, DISTRITO DE CHINCHA ALTA, PROVINCIA DE CHINCHA, DEPARTAMENTO DE ICA</t>
  </si>
  <si>
    <t>MEJORAMIENTO DE LOS SERVICIOS DE ANATOMIA PATOLOGICA DEL HOSPITAL NACIONAL ALBERTO SABOGAL - DISTRITO DE BELLAVISTA - CALLAO / RED ASISTENCIAL SABOGAL</t>
  </si>
  <si>
    <t>Demora en la contratacion de empresa especializada que elabore y tramite el Estudio de Impacto Ambiental.
DIGESA indica que no requiere de EIA sino de PAMA.
La cuarentena dictada por el Gobierno Central debido a la pandemia del COVID - 19.</t>
  </si>
  <si>
    <t>La cuarentena dictada por el Gobierno Central debido a la pandemia del COVID - 19.</t>
  </si>
  <si>
    <t xml:space="preserve"> La cuarentena dictada por el Gobierno Central debido a la pandemia del COVID - 19.</t>
  </si>
  <si>
    <t>Supervisión por Administración Directa. Expediente Tecnico Culminado</t>
  </si>
  <si>
    <t>Estado de Emergencia Sanitaria.</t>
  </si>
  <si>
    <t>PIA 2021</t>
  </si>
  <si>
    <t>Obra Liquidada con fecha 04.11.2020</t>
  </si>
  <si>
    <t>Servicio Liquidado con fecha 09.11.2020.</t>
  </si>
  <si>
    <t>120 DIAS CALENDARIO</t>
  </si>
  <si>
    <t>11.02.2020</t>
  </si>
  <si>
    <t>Controversia planteada por el Contratista a la liquidación</t>
  </si>
  <si>
    <t>Supervisión Obra</t>
  </si>
  <si>
    <t>MEJORAMIENTO Y AMPLIACIÓN DE LAS SALAS DE OBSERVACIÓN DEL SERVICIO DE EMERGENCIA DEL HOSPITAL III IQUITOS, DE LA RED ASISTENCIAL LORETO. DISTRITO DE PUNCHANA, PROVINCIA DE MAYNAS Y DEPARTAMENTO DE LORETO</t>
  </si>
  <si>
    <t xml:space="preserve">RN° 129-GCL-ESSALUD-2021
Adicional y Deductivo Vinculante N° 01 =    S/116,069.24 </t>
  </si>
  <si>
    <t>Demora en la elaboración de las EETT, de los equipos informaticos por parte de GCTIC.</t>
  </si>
  <si>
    <t>_</t>
  </si>
  <si>
    <t>Primer proceso de selección declarado desierto, actualizar el presupuesto del expediente técnico para segundo proceso.
Estado de Emergencia Sanitaria.</t>
  </si>
  <si>
    <t>Inspector de Obra</t>
  </si>
  <si>
    <t>Expediente Técnico culminado
Mediante Resolucion de la Gerencia Central de Proyectos de Inversion N° 043-GCPI-ESSALUD-2020 de fecha 07.AGO.2020 se aprueba el Estudio Definitivo</t>
  </si>
  <si>
    <t>emergencia sanitaria</t>
  </si>
  <si>
    <t>Expediente Técnico culminado
Mediante Resolucion de la Gerencia Central de Proyectos de Inversion N° 063-GCPI-ESSALUD-2020 de fecha 31.AGO.2020 se aprueba el Estudio Definitivo</t>
  </si>
  <si>
    <t>Supervisión de obra</t>
  </si>
  <si>
    <t>Incumplimientos por parte del Contratista que conllevaron a la resolución del Contrato</t>
  </si>
  <si>
    <t>S/.3’164,096.25.</t>
  </si>
  <si>
    <t>ATA - KUKOVA</t>
  </si>
  <si>
    <t>…………….</t>
  </si>
  <si>
    <t>SIN INICIO</t>
  </si>
  <si>
    <t>ARQ. E. DEXTRE</t>
  </si>
  <si>
    <t>S/. 2´755,947.35</t>
  </si>
  <si>
    <t>……….</t>
  </si>
  <si>
    <t>18.09.21</t>
  </si>
  <si>
    <t>Consorcio Salud Chincheros</t>
  </si>
  <si>
    <t>Instituto de Consultoria S.A.</t>
  </si>
  <si>
    <t>RGCL N° 787-GCL-ESSALUD-2019
Adicional N° 01 = S/ 454,849.61 
Deductivo N° 01 = S/ 284,171.35
RGCL N° 328-GCL-ESSALUD-2020
Adicional N° 02 =   S/ 34,521.62
Deductivo N° 02 = S/ 45,493.45
Deductivo N° 03 = S/ 2,997.22
RGCL N° 461-GCL-ESSALUD-2020
Adicional N° 03 =   S/ 86,953.86
Deductivo N° 04 = S/ 19,577.05
RGCL N° 420-GCL-ESSALUD-2020
Deductivo N° 05 = S/ 28,174.22</t>
  </si>
  <si>
    <t>Elaboración y aprobación del expediente de saldo de obra. 
Estado de Emergencia Sanitaria.</t>
  </si>
  <si>
    <t>Constructora Vanessa Orietta SRL - COVANOR</t>
  </si>
  <si>
    <t>Inspector. Ing. Jaime Württele.</t>
  </si>
  <si>
    <t>Consorcio Hospital del Altiplano</t>
  </si>
  <si>
    <t>780 d.c.</t>
  </si>
  <si>
    <t>Consorcio Hospitalario Altiplano</t>
  </si>
  <si>
    <t xml:space="preserve">Valor Referencial
S/ 1,956,998.84  </t>
  </si>
  <si>
    <t xml:space="preserve">El Inspector de obra presento su Informe Final; por lo que, previa evaluación, la SGO dio conformidad al mismo. Se remitieron los documentos para el proceso de transferencia documental al usuario final. </t>
  </si>
  <si>
    <t>INSTALACIÓN DE PLANTA DE TRATAMIENTO DE RESIDUOS SÓLIDOS HOSPITALARIOS EN EL HOSPITAL I VÍCTOR ALFREDO LAZO PERALTA DE LA RED ASISTENCIAL MADRE DE DIOS - ESSALUD, DEL DISTRITO DE TAMBOPATA, PROVINCIA DE TAMBOPATA, DEPARTAMENTO DE MADRE DE DIOS</t>
  </si>
  <si>
    <t xml:space="preserve">expediente técnico aprobado </t>
  </si>
  <si>
    <t>Obra - Media Tensión</t>
  </si>
  <si>
    <t>Supervisión - Media Tensión</t>
  </si>
  <si>
    <t>CONSORCIO H&amp;M ASOCIADOS</t>
  </si>
  <si>
    <t>CAHUA MENA FRANCISCO JAVIER</t>
  </si>
  <si>
    <t>120 d/c.</t>
  </si>
  <si>
    <t>28.01.2022</t>
  </si>
  <si>
    <t>SINOHYDRO CORPORATION LIMITED, SUCURSAL DEL PERU</t>
  </si>
  <si>
    <t>CONSORCIO HOSPITALARIO SAN JUAN</t>
  </si>
  <si>
    <t>Valor Referencial
S/ 18,105,737.57.</t>
  </si>
  <si>
    <t>Demora en el desaduanaje del equipo de aire acondicionado (etapa de obra).
Demora en el INCOR por los documentos de la liquidación del contrato de obra.</t>
  </si>
  <si>
    <t>Elaboracion por administración directa</t>
  </si>
  <si>
    <t>S/ 319,700,638</t>
  </si>
  <si>
    <t xml:space="preserve">Supeditado al Estudio de Mercado </t>
  </si>
  <si>
    <t>Expediente técnico aprobado. Con fecha 07/02/2022, se aprueba el Expediente Tecnico, mediante Resolucion de Gerencia Central de Proyectos de Inversion N° 002-GCPI-ESSALUD-2022.</t>
  </si>
  <si>
    <t>MEJORAMIENTO DE LA TECNOLOGÍA DEL EQUIPAMIENTO DE AYUDA AL DIAGNÓSTICO POR IMÁGENES DEL HOSPITAL NACIONAL RAMIRO PRIALE P. - JUNIN</t>
  </si>
  <si>
    <t xml:space="preserve">Estudio de Pre inversión actualizado y viabilizado en el mes de Mayo 2020. </t>
  </si>
  <si>
    <t>Se resolvió el contrato a través de la Resolución de Gerencia Central de Logística N° 612 GCL-ESSALUD-2021.
Con fecha 1ero de junio se iniciaron las acciones administrativas correspondientes para llevar a cabo la Elaboracion por Administacion Directa.</t>
  </si>
  <si>
    <t>Se resolvió el contrato del Consultor para la elaboración del Proyecto, por lo que el contrato del supervisor se encuentra culminado según los TdR.
Supervision por Administracion Directa</t>
  </si>
  <si>
    <t>Demora en el estudio de mercado. (**)</t>
  </si>
  <si>
    <t>emergencia sanitaria COVID - 19.
El area asignada para el desarrollo del proyecto no es el adecuado tecnicamente.</t>
  </si>
  <si>
    <t>CREACION DE LA UNIDAD DE TRATAMIENTO ONCOLOGICO DE LA RED ONCOLOGICA CUSCO, EN EL HOSPITAL NACIONAL ADOLFO GUEVARA VELASCO DE LA RED ASISTENCIAL CUSCO - ESSALUD EN EL DISTRITO DE WANCHAQ, PROVINCIA DE CUSCO, DEPARTAMENTO CUSCO</t>
  </si>
  <si>
    <t>Liquidado</t>
  </si>
  <si>
    <t>&gt; Se encuentra ejecutado el monto de S/ 13,540,191.92 correspondiente a 291 equipos.
&gt; El equipamiento pendiente de ejecución debe seguir los procedimientos del Invierte.pe cuya gestión está a cargo de la Red Asistencial La Libertad</t>
  </si>
  <si>
    <t>&gt; Se encuentra en proceso de adquisición S/ 5,285,127.38 correspondiente a 489 equipos.
&gt; Se encuentra adjudicado el monto de S/ 71,350.44 correspondientes a 69 equipos.
&gt; Se encuentra ejecutado el monto de S/ 1,456,541.04 correspondiente a 252 equipos.</t>
  </si>
  <si>
    <t xml:space="preserve"> - </t>
  </si>
  <si>
    <t>Demora en el estudio de mercado</t>
  </si>
  <si>
    <t>360 d.c.,
de acuerdo a contrato</t>
  </si>
  <si>
    <t>270 d.c.,
de acuerdo a contrato</t>
  </si>
  <si>
    <t>150 d/c.
de acuerdo a contrato</t>
  </si>
  <si>
    <t>180 d/c.
de acuerdo a contrato</t>
  </si>
  <si>
    <t>120 d.c.,
de acuerdo a contrato</t>
  </si>
  <si>
    <t>Estudio Definitivo Aprobado.</t>
  </si>
  <si>
    <t xml:space="preserve">Expediente técnico culminado.
Se hizo actualización de Presupuesto con precios al mes de Junio 2021.
Actualmente se encuentra en la Sub Gerencia de Obras.
</t>
  </si>
  <si>
    <t xml:space="preserve">Administración Directa    </t>
  </si>
  <si>
    <t>Expediente Técnico supervisado por administración directa.</t>
  </si>
  <si>
    <t>CAYSA</t>
  </si>
  <si>
    <t>MEJORAMIENTO  Y AMPLIACIÓN DE LOS SERVICIOS DEL CENTRO DEL ADULTO MAYOR DEL CAM SAN RAMON DE LA RED ASISTENCIAL JUNIN,  DISTRITO DE SAN RAMON, PROVINCIA DE LA MERCED, DEPARTAMENTO DE JUNIN</t>
  </si>
  <si>
    <r>
      <rPr>
        <sz val="12"/>
        <rFont val="Wingdings"/>
        <charset val="2"/>
      </rPr>
      <t>v</t>
    </r>
    <r>
      <rPr>
        <sz val="12"/>
        <rFont val="Arial"/>
        <family val="2"/>
      </rPr>
      <t xml:space="preserve"> La Supervisión de obra se encuentra en ejecución.</t>
    </r>
  </si>
  <si>
    <t xml:space="preserve">Obra liquidada </t>
  </si>
  <si>
    <r>
      <rPr>
        <sz val="12"/>
        <rFont val="Wingdings"/>
        <charset val="2"/>
      </rPr>
      <t>v</t>
    </r>
    <r>
      <rPr>
        <sz val="12"/>
        <rFont val="Arial"/>
        <family val="2"/>
      </rPr>
      <t xml:space="preserve"> La Supervisión de obra se prevé que este a cargo del Inspector de obra. </t>
    </r>
  </si>
  <si>
    <t xml:space="preserve">Se estan implementando los TDR que permitan dar inicio a los actos preparatorios del proceso de selección. </t>
  </si>
  <si>
    <t xml:space="preserve">Se ha actualizado el Valor Referencial del Expediente Técnico. Resolucion N° 094-GCPI-ESSALUD-2022
</t>
  </si>
  <si>
    <t xml:space="preserve">Se ha actualizado el Valor Referencial del Expediente Técnico </t>
  </si>
  <si>
    <t>El equipamiento se encuentra a cargo del Contratista de la Obra.</t>
  </si>
  <si>
    <t>Demora en los procesos de recepción por parte de la Red Prestacional Almenara y los Contratistas.</t>
  </si>
  <si>
    <t>Demora en el Estudio de Mercado a cargo del OEC</t>
  </si>
  <si>
    <t>Demora en el proceso de recepción de equipamiento a cargo del INCOR y el contratista.</t>
  </si>
  <si>
    <t>&gt; Se encuentra adjudicado el monto de S/ 23,080.00 correspondientes a 26 equipos.
&gt; Se encuentra ejecutado el monto de S/ 475,759.57 correspondiente a 67 equipos.
&gt; El equipamiento pendiente de ejecución debe seguir los procedimientos del Invierte.pe cuya gestión está a cargo de la Red Prestacional Rebagliati</t>
  </si>
  <si>
    <t>Demora en el proceso de recepción de equipamiento a cargo de la Red Prestacional Rebagliati y el contratista.</t>
  </si>
  <si>
    <t>&gt; Se encuentra en proceso de adquisición S/ 6,195,429.68 correspondiente a 140 equipos.
&gt; Se encuentra adjudicado el monto de S/ 182,510.01 correspondientes a 49 equipos.
&gt; Se encuentra ejecutado el monto de S/ 1,430,348.67 correspondiente a 969 equipos.</t>
  </si>
  <si>
    <t>PROYECTOS DE INVERSION EN EJECUCION AL I TRIMESTRE 2023</t>
  </si>
  <si>
    <r>
      <rPr>
        <sz val="12"/>
        <rFont val="Wingdings"/>
        <charset val="2"/>
      </rPr>
      <t>v</t>
    </r>
    <r>
      <rPr>
        <sz val="12"/>
        <rFont val="Arial"/>
        <family val="2"/>
      </rPr>
      <t xml:space="preserve"> El contrato del servicio de Supervisión de obra fue liquidado.</t>
    </r>
  </si>
  <si>
    <r>
      <rPr>
        <sz val="12"/>
        <rFont val="Wingdings"/>
        <charset val="2"/>
      </rPr>
      <t>v</t>
    </r>
    <r>
      <rPr>
        <sz val="12"/>
        <rFont val="Arial"/>
        <family val="2"/>
      </rPr>
      <t xml:space="preserve"> La Obra fue recepcionada con fecha 19/03/2021; actualmente, el contrato de Ejecución de obra se encuentra en arbitraje.</t>
    </r>
  </si>
  <si>
    <r>
      <rPr>
        <sz val="12"/>
        <rFont val="Wingdings"/>
        <charset val="2"/>
      </rPr>
      <t>v</t>
    </r>
    <r>
      <rPr>
        <sz val="12"/>
        <rFont val="Arial"/>
        <family val="2"/>
      </rPr>
      <t xml:space="preserve"> El contrato del servicio de Supervisión de obra se encuentra en arbitraje.</t>
    </r>
  </si>
  <si>
    <t xml:space="preserve">Expediente técnico de la Infraestructura de Contingencia en desarrollo por administración directa.           </t>
  </si>
  <si>
    <t>Estudio de Pre Inversion Actualizado y viabilizado en el mes de mayo 2020.</t>
  </si>
  <si>
    <t>- Expediente Técnico supervisado por administración directa.
- Con fecha 30/09/2022, Comité de Supervisión aprueba el 4to entregable</t>
  </si>
  <si>
    <t xml:space="preserve">Expediente Técnico culminado y aprobado. </t>
  </si>
  <si>
    <t xml:space="preserve">La cuarentena dictada por el Gobierno Central debido a la pandemia del COVID - 19. </t>
  </si>
  <si>
    <t>- Expediente Técnico supervisado por administración directa.
- El Comité de Supervision dio conformidad tecnica al Expediente Tecnico.</t>
  </si>
  <si>
    <t>En desarrollo Expediente Técnico por administración directa.</t>
  </si>
  <si>
    <t>- Elaboración del Expediente Técnico por Administración Directa.
- La Red Prestacional Sabogal asignó nueva área para el Proyecto.
- En proceso logístico contratación de los Estudios Basicos: Mecanica de Suelos y Topografia</t>
  </si>
  <si>
    <t>Cuarto Entregable (Último) aprobado.Culminada Eaboración de Expediente Técnico de Obra Principal</t>
  </si>
  <si>
    <t>Se encuentra incorporado al Programa BIM como Proyecto piloto ESSALUD - MEF.
En desarrollo el Procedimiento de PPBIM luego desarrollo de TDR BIM.</t>
  </si>
  <si>
    <t>Expediente Técnico supervisado por administración directa conforme a compromisos asumidos con el MEF.</t>
  </si>
  <si>
    <t xml:space="preserve">Expediente Técnico supervisado por administración directa </t>
  </si>
  <si>
    <t>&gt; Se encuentra adjudicado el monto de S/ 24,800.00 correspondiente a 1 equipo.
&gt; Se encuentra ejecutado S/ 2'609,044.43 correspondiente a 24 equipos.
&gt; El equipamiento pendiente de ejecución debe seguir los procedimientos del Invierte.pe cuya gestión está a cargo del INCOR.</t>
  </si>
  <si>
    <t>&gt; En cartera hasta que se contrate la ejecución física de la obra</t>
  </si>
  <si>
    <t>&gt; Al término del presente trimestre no se cuenta con equipos en proceso de adquisición.
&gt; Se encuentra adjudicado el monto de S/ 128,475.84 correspondientes a 50 equipos.
&gt; Se encuentra ejecutado el monto de S/ 9,439,626.85 correspondiente a 377 equipos.</t>
  </si>
  <si>
    <t>&gt; Se encuentra en proceso de adquisición el monto de S/ 629,543.00 correspondiente a 4 equipos.
&gt; Se encuentra adjudicado el monto de S/ 77,500.00 correspondientes a 4 equipos.
&gt; Se encuentra ejecutado S/ 8,203,747.65 correspondiente a 33 equipos.</t>
  </si>
  <si>
    <t>Demora en los procesos de recepción por parte de la Red Prestacional Almenara.
Demora en el estudio de mercado por parte del CEABE.</t>
  </si>
  <si>
    <t>La Obra fue recepcionada con fecha 16/07/2021.
La obra fue liquidada</t>
  </si>
  <si>
    <t>Obra culminada, recepcionada, recepcionado y en uso y 
Contrato liquidado (ejecutado a traves del convenio con OIM).</t>
  </si>
  <si>
    <t>Se ha culminado el saldo de obra 100%, recepcionado y en uso.
Liquidación del Contrato en proceso de arbitraje.</t>
  </si>
  <si>
    <t>Obra culminada, recepcionada y en uso.
Contrato liquidado (ejecutado a traves del convenio con OIM).</t>
  </si>
  <si>
    <t>Opinión Nº 022-2023/DTN (08.02.2023) sobre actualización del Presupuesto de obra y nueva aprobación del expediente técnico</t>
  </si>
  <si>
    <t>Se encuentra en trámite la actualización del Presupuesto de obra y nueva aprobación del expediente técnico en atención a la Opinión Nº 022-2023/DTN del OSCE</t>
  </si>
  <si>
    <t>Opinión Nº 021-2023/DTN (08.02.2023) y Opinión Nº 022-2023/DTN (23.02.2023) sobre actualización del Presupuesto de obra y nueva aprobación del expediente técnico</t>
  </si>
  <si>
    <t>Con fecha 01 .01.2022 se firmo el Contrato de ejecucion de obra N° 4600056236 con CONSORCIO EDIFICA.                                                                                                                 El Contratista el 20.12.2022 ha acumulado la maxima penalida en el rubro de otras penalidades, razon por la cual se ha resuelto el Contrato</t>
  </si>
  <si>
    <t>en elababoración de expediente técnico</t>
  </si>
  <si>
    <t>Disponibilidad del terreno comprometida con instalaciones temporales implementadas por COVID 19.</t>
  </si>
  <si>
    <t xml:space="preserve">Resolución de contrato por incumplimiento de  obligaciones por parte del Contratista.
La declaración de desierto del procedimiento de Selección.
La necesidad de actualizar el Valor Referencial de la obra según el procedimientos según lo opinion N° 022-2023/DTN y  N° 021-2023/DTN.
</t>
  </si>
  <si>
    <t>Consorcio Construccion (Contratista del Primer Contrato)</t>
  </si>
  <si>
    <t>Consorcio Salud Santa Anita (Supervisor del Primer Contrato)</t>
  </si>
  <si>
    <t>270 d.c., de acuerdo al primer Contrato</t>
  </si>
  <si>
    <t>300 d.c., de acuerdo al primer Contrato</t>
  </si>
  <si>
    <r>
      <t xml:space="preserve">RGCL N° 420-GCL-ESSALUD-2019
Prestación N° 01 = S/ 24,007.76
Deductivo N°01 = S/ 12,411.94
RGCL N° 430-GCL-ESSALUD-2020
Prestación N° 02 = S/ 195,430.89 
Deductivo N°02 = S/ 71,462.66
</t>
    </r>
    <r>
      <rPr>
        <u/>
        <sz val="12"/>
        <rFont val="Arial"/>
        <family val="2"/>
      </rPr>
      <t>Nota</t>
    </r>
    <r>
      <rPr>
        <sz val="12"/>
        <rFont val="Arial"/>
        <family val="2"/>
      </rPr>
      <t>: Montos del Primer Contrato, los cuales fueron aprobados, sin embargo, no se ejecutaron.</t>
    </r>
  </si>
  <si>
    <t>A la espera de la elaboración del Expediente Técnico del Saldo de Obra</t>
  </si>
  <si>
    <t>Consorcio Santo Domingo (Contratista del Primer Contrato)</t>
  </si>
  <si>
    <t>Consorcio Supervisor EsSalud Lima (Supervisor del Primer Contrato)</t>
  </si>
  <si>
    <t>No se reportan incidencias.</t>
  </si>
  <si>
    <t>Incumplimiento por parte del Contratista de la Obra, motivo por el cual se ha tenido que realizar el procedimiento de intervención económica.
Disturbios sociales en la región.</t>
  </si>
  <si>
    <t>Durante el procedimiento de selección exitió demora.</t>
  </si>
  <si>
    <t xml:space="preserve">En la primera convocatoria el procedimiento de selección quedo desierto, el cual fue motivo de realizar una actualización del valor referencial
Opinión Nº 021-2023/DTN (08.02.2023) sobre actualización del Presupuesto de obra y nueva aprobación del expediente técnico.
</t>
  </si>
  <si>
    <t>En la primera convocatoria el procedimiento de selección quedo desierto, el cual fue motivo de realizar una actualización del valor referencial</t>
  </si>
  <si>
    <t>Declaratoria de Desierto del procedimiento de Selección para contratar la ejecución de obra.</t>
  </si>
  <si>
    <t xml:space="preserve">Demora en la contratación del Supervisor de obra.
Incumplimientos del Contratista, se tuvo de resolver el contrato </t>
  </si>
  <si>
    <t>La cuarentena dictada por el Gobierno Central debido a la pandemia del COVID - 19.
Desarrollo del Expediente Técnico del Plan de Contingencia por parte de la Red Asistencial</t>
  </si>
  <si>
    <t>Demora en la etapa de actos preparatorios</t>
  </si>
  <si>
    <t>Se suscribio Adenda N° 01 al contrato N° 4600054340 de fecha 02.feb.2023 por prestaciones adicionales al expediente del sistema de utilización en media tensión.
Demora en la elaboración del Expediente de Plan de Contingencia.</t>
  </si>
  <si>
    <t>Adecuación de la normativa interna de EsSalud a los procedimientos establecidos por el MEF en los proyectos con metodologia BIM.</t>
  </si>
  <si>
    <r>
      <t xml:space="preserve">Se ha previsto desarrollar el Expediente Técnico del </t>
    </r>
    <r>
      <rPr>
        <u/>
        <sz val="12"/>
        <rFont val="Arial"/>
        <family val="2"/>
      </rPr>
      <t>SALDO DE OBRA</t>
    </r>
    <r>
      <rPr>
        <sz val="12"/>
        <rFont val="Arial"/>
        <family val="2"/>
      </rPr>
      <t>, por contrata. En actos preparatorios.</t>
    </r>
  </si>
  <si>
    <t xml:space="preserve">Proceso de selección de Contratación  de Expediente Tecnico de Saldo de Obra fue declarado desierto. </t>
  </si>
  <si>
    <t>Con Resolución de la Gerencia Central de Proyectos de Inversión N° 006-GCPI-ESSALUD-2023 de fecha 19/06/2023 se aprobó el expediente técnico con costos actualizados</t>
  </si>
  <si>
    <t>Resolución de la Gerencia Central de Proyectos de Inversión N° 004-GCPI-ESSALUD-2023 de fecha 25/04/2023 con la que se aprueba el exediente técnico y se actualiza costos</t>
  </si>
  <si>
    <t>Resolución del contrato del Contratista</t>
  </si>
  <si>
    <t>La suspensión del plazo contractual debido a eventos relacionados a la linea exclusiva de media tensión</t>
  </si>
  <si>
    <t>Presento el Levantamiento de Observaciones del Cuarto Entregable del Expediente Técnico.</t>
  </si>
  <si>
    <t>Expediente Técnico supervisado por administración directa.
En etapa de evaluacion del levantamiento de Observaciones del 4to entregable</t>
  </si>
  <si>
    <t>-  Expediente Técnico.culminado
- La Municipalidad de Tambo ha emitido la Licencia de Edificacion.
- Se requiere actualizacion de precios referenciales por el tiempo transcurrido.</t>
  </si>
  <si>
    <t>Demora en la emision del La Licencia de Edificacion</t>
  </si>
  <si>
    <t>Meadiante Acta se ha procedido a suspender el Contrato N° 4600054300 desde el 24 de febrero de 2023, motivo por el cual la Entidad ha procedido a suscribir una adenda con el Contratista con el objeto de la suspendión del referido plazo contractual hasta que se aprueba la prestación adicional al Contrato</t>
  </si>
  <si>
    <t>El 13/06/2023 se consintió el otorgamiento de la buena pro del procedimiento de selección AS-SM-5-2023-ESSALUD/GCL-1 destinado a la contratación del proyectista que se encargará de la elaboración del expediente técnico del presente PIP</t>
  </si>
  <si>
    <t>El proceso de selección de la Supervisión se ha retrotraido hasta la etapa de convocatoria; a la fecha se encuentra en absolución de consultas</t>
  </si>
  <si>
    <t xml:space="preserve">EJECUCIÓN DE SALDO DE OBRA: CREACIÓN DE LA UNIDAD DE ATENCIÓN RENAL AMBULATORIA - ESSALUD EN EL DISTRITO DE SANTA ANITA, PROVINCIA DE LIMA DEPARTAMENTO DE LIMA. El 17 de mayo de 2023 se otorgo la buena Pro al Contratista: KYZORCH E.I.R.L. con RUC N° 20494252521, para la ejecución de la obra.
</t>
  </si>
  <si>
    <t xml:space="preserve">Obra Culminada y Recepcionada con fecha 31.07.2020 y en funcionamiento 
Se ha emitido el Laudo Arbitral y se esta en etapa de liquidación de obra
</t>
  </si>
  <si>
    <r>
      <rPr>
        <sz val="12"/>
        <rFont val="Wingdings"/>
        <charset val="2"/>
      </rPr>
      <t xml:space="preserve">v </t>
    </r>
    <r>
      <rPr>
        <sz val="12"/>
        <rFont val="Arial"/>
        <family val="2"/>
      </rPr>
      <t>La Obra fue recepcionada con fecha 06/05/2021; actualmente, el contrato de Ejecución de obra se encuentra en proceso de liquidación a cargo de la Gerencia de Ejecución de Proyectos, se ha procedido a aprobar la liquidación de obra, se está emitidiendo el acto resolutivo.</t>
    </r>
  </si>
  <si>
    <r>
      <rPr>
        <sz val="12"/>
        <rFont val="Wingdings"/>
        <charset val="2"/>
      </rPr>
      <t>v</t>
    </r>
    <r>
      <rPr>
        <sz val="12"/>
        <rFont val="Arial"/>
        <family val="2"/>
      </rPr>
      <t xml:space="preserve"> Ejecución de obra en curso, con un avance ejecutado de obra acumulado de 22.67% </t>
    </r>
    <r>
      <rPr>
        <sz val="12"/>
        <rFont val="Arial"/>
        <family val="2"/>
        <charset val="2"/>
      </rPr>
      <t xml:space="preserve">
</t>
    </r>
    <r>
      <rPr>
        <sz val="12"/>
        <rFont val="Arial"/>
        <family val="2"/>
      </rPr>
      <t>Se ha reiniciado la obra el 22 de mayo de 2023</t>
    </r>
  </si>
  <si>
    <r>
      <rPr>
        <sz val="12"/>
        <rFont val="Wingdings"/>
        <charset val="2"/>
      </rPr>
      <t>v</t>
    </r>
    <r>
      <rPr>
        <sz val="12"/>
        <rFont val="Arial"/>
        <family val="2"/>
      </rPr>
      <t xml:space="preserve"> Ejecución de obra en curso, con un avance ejecutado de obra acumulado de 29.44% </t>
    </r>
  </si>
  <si>
    <t>Con Resolución de la Gerencia Central de Proyectos de Inversión N° 006-GCPI-ESSALUD-2023 de fecha 19/06/2023 se aprobó el expediente técnico con costos actualizados, se encuentra en revisión.</t>
  </si>
  <si>
    <t>En procedimiento de selección LP-SM-1-2022-GCL/ESSALUD-1,  fue declarado desierto el 02.12.2022
En proceso de selección: se encuentre en estudio de mercado (GCL)</t>
  </si>
  <si>
    <t xml:space="preserve">En proceso de selección del supervisor: se encuentra en estudio de mercado (abastecimiento), </t>
  </si>
  <si>
    <t>El 27 de marzo de 2023 se otorgó la buena pro a la Coorporación Sensus Sociedad Anonima para ejecutar la obra
La obra inició el 13 de junio de 2023.
Avance de obra : 0.67%</t>
  </si>
  <si>
    <t>Se otrogo la Buena Pro al CONSORCIO CONSULTOR AREQUIPA</t>
  </si>
  <si>
    <t>Se ha resuelto el contrato, y se encuentra en arbitraje.</t>
  </si>
  <si>
    <t>En actos preparatorios</t>
  </si>
  <si>
    <t xml:space="preserve">En proceso de selección: LP-SM-3-2023-ESSALUD/GCL-1
</t>
  </si>
  <si>
    <t>&gt; Se encuentra en proceso de adquisición S/ 4'540,422.90 correspondiente a 64 equipos.
&gt; Se encuentra adjudicado el monto de S/ 1'538,103.80 correspondientes a 42 equipos.
&gt; Se encuentra ejecutado el monto de S/ 727,833.63 correspondiente a 529 equipos.</t>
  </si>
  <si>
    <t>Se encuentra en gestión de la Segunda Convocatoria para la contratación de la Supervisión del Saldo de Obra de la Infraestructura.</t>
  </si>
  <si>
    <t>Demora en el estudios de mercado a cargo de CEABE.
Los Sistemas de Comunicaciones se encuentran contratados por un monto de S/ 7,755,635.00</t>
  </si>
  <si>
    <t xml:space="preserve">Se encuentra en proceso de adquisición S/ 1,788.05 correspondiente a 11 equipos.
Se encuentra adjudicado el monto de S/ 13.906.62 correspondientes a 18 equipos.
Se encuentra ejecutado el monto de S/ 2'275,559.59 correspondiente a 20 equipos.
</t>
  </si>
  <si>
    <t>Demora en el estudio de mercado a cargo de CEABE.</t>
  </si>
  <si>
    <t>Resolución del Contrato entre la Entidad y el contratista de la Obra, hecho que conllevó a la no culminación de algunas instalaciones esenciales para la instalación del equipamiento.
Actualmente se realizan las gestiones para la contratación de la elaboración del expediente del saldo de obra.</t>
  </si>
  <si>
    <t>Se encuentra en proceso de adquisición S/ 250,456.06 correspondiente a 18 equipos.
Se encuentra adjudicado el monto de S/ 732,845.64 correspondientes a 39 equipos.
Se encuentra ejecutado el monto de S/ 3,518,796.87 correspondiente a 443 equipos.</t>
  </si>
  <si>
    <t xml:space="preserve">Se encuentra en proceso de adquisición S/ 34,524.10 correspondiente a 4 equipos.
Se encuentra adjudicado el monto de S/ 1.697.10 correspondientes a 5 equipos.
Se encuentra ejecutado el monto de S/ 317,025.70 correspondiente a 244 equipos.
</t>
  </si>
  <si>
    <t>Demora en el estudio de mercado.
Se han realizado las gestiones para la delegación presupuestal a la Red Asistencial  para la adquisición de Instrumental Quirúrgico.</t>
  </si>
  <si>
    <t>&gt; Se encuentra en proceso de adquisición S/ 23,096.38 correspondiente a 30 equipos.
&gt; Se encuentra adjudicado el monto de S/ 58,237.58 correspondientes a 1 equipos.
&gt; Se encuentra ejecutado el monto de S/ 1'120,166.27 correspondiente a 160 equipos.</t>
  </si>
  <si>
    <t>Demora en los procesos de adquisición a cargo de CEABE.</t>
  </si>
  <si>
    <t>Mediante Resolucón de la Gerencia Central de Proyectos de Inversión N° 005-GCPI-ESSALUD-2023 de fecha 13.06.2023 se aprobó el expediente de contratación con costos de obra actualizados</t>
  </si>
  <si>
    <t>Mediante Resolucón de la Gerencia Central de Proyectos de Inversión N° 005-GCPI-ESSALUD-2023 de fecha 13.06.2023 se aprobó el expediente de contratación con costos de obra actualizados, se encuentra en revisión.</t>
  </si>
  <si>
    <t>Se encuentra adjudicado el monto de S/ 9,155.00 correspondientes a 8 equipos.
Se encuentra ejecutado el monto de S/ 159,350.00 correspondiente a 170 equipos.</t>
  </si>
  <si>
    <t>Demora en los procesos de recepción a cargo del Comité de Recepción y los Contratistas</t>
  </si>
  <si>
    <t>&gt; Se encuentra en proceso de adquisición (estudio de mercado) S/ 211,423.88 correspondiente a 81 equipos.
&gt; Se encuentra adjudicado el monto de S/ 4,349.64 correspondiente a 8 equipos.
&gt; Se encuentr aejecutado el monto de S/ 19,403.00 correspondiente a 2 equipos.</t>
  </si>
  <si>
    <t>&gt; En cartera hasta que se contrate la ejecución física de la obra.
&gt; Se vienen realizando las gestiones para la adquisición de un esterilizador con generador de vapor de dos puertas.</t>
  </si>
  <si>
    <t>&gt; Se encuentra en proceso de adquisición S/ 297,906.00 correspondiente a 27 equipos.
&gt; Se encuentra adjudicado el monto de S/ 16,400.00 correspondientes a 1 equipo.
&gt; Se encuentra ejecutado el monto de S/ 389,400.00 correspondiente a 27 equipos.</t>
  </si>
  <si>
    <t>Los Ítems pendientes se encuentran en proceso de Actualización de la Ficha Técnica a cargo del IETSI y la GCPS como área usuaria.</t>
  </si>
  <si>
    <t>Prestación Adicional N° 01 S/1´180.548.62, Resolución N° 78-GCL-ESSALUD-2022 (22.04.22)</t>
  </si>
  <si>
    <t xml:space="preserve">Adicional de obra N° 04 con deductivo vinculante N° 02 :S/   11,221.99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</si>
</sst>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quot;S/&quot;* #,##0.00_-;\-&quot;S/&quot;* #,##0.00_-;_-&quot;S/&quot;* &quot;-&quot;??_-;_-@_-"/>
    <numFmt numFmtId="165" formatCode="_(* #,##0.00_);_(* \(#,##0.00\);_(* &quot;-&quot;??_);_(@_)"/>
    <numFmt numFmtId="166" formatCode="_([$€-2]\ * #,##0.00_);_([$€-2]\ * \(#,##0.00\);_([$€-2]\ * &quot;-&quot;??_)"/>
    <numFmt numFmtId="167" formatCode="&quot;S/&quot;#,##0.00"/>
    <numFmt numFmtId="168" formatCode="&quot;S/.&quot;#,##0.00"/>
    <numFmt numFmtId="169" formatCode="&quot;S/.&quot;#,##0.00;[Red]&quot;S/.&quot;#,##0.00"/>
    <numFmt numFmtId="170" formatCode="#,##0;[Red]#,##0"/>
  </numFmts>
  <fonts count="38">
    <font>
      <sz val="10"/>
      <name val="Arial"/>
    </font>
    <font>
      <sz val="11"/>
      <color theme="1"/>
      <name val="Calibri"/>
      <family val="2"/>
      <scheme val="minor"/>
    </font>
    <font>
      <sz val="10"/>
      <name val="Arial"/>
      <family val="2"/>
    </font>
    <font>
      <sz val="8"/>
      <name val="Arial"/>
      <family val="2"/>
    </font>
    <font>
      <sz val="10"/>
      <name val="Arial Narrow"/>
      <family val="2"/>
    </font>
    <font>
      <b/>
      <sz val="10"/>
      <name val="Arial Narrow"/>
      <family val="2"/>
    </font>
    <font>
      <b/>
      <sz val="10"/>
      <name val="Arial"/>
      <family val="2"/>
    </font>
    <font>
      <b/>
      <sz val="12"/>
      <name val="Arial Narrow"/>
      <family val="2"/>
    </font>
    <font>
      <sz val="10"/>
      <name val="Arial"/>
      <family val="2"/>
    </font>
    <font>
      <sz val="10"/>
      <name val="Arial"/>
      <family val="2"/>
    </font>
    <font>
      <b/>
      <sz val="9"/>
      <name val="Arial"/>
      <family val="2"/>
    </font>
    <font>
      <sz val="9"/>
      <name val="Arial"/>
      <family val="2"/>
    </font>
    <font>
      <sz val="8"/>
      <name val="Arial"/>
      <family val="2"/>
    </font>
    <font>
      <b/>
      <sz val="10"/>
      <color indexed="12"/>
      <name val="Arial Narrow"/>
      <family val="2"/>
    </font>
    <font>
      <b/>
      <sz val="10"/>
      <color indexed="12"/>
      <name val="Arial"/>
      <family val="2"/>
    </font>
    <font>
      <sz val="10"/>
      <name val="Arial"/>
      <family val="2"/>
    </font>
    <font>
      <b/>
      <sz val="9"/>
      <name val="Arial Narrow"/>
      <family val="2"/>
    </font>
    <font>
      <sz val="9"/>
      <name val="Arial Narrow"/>
      <family val="2"/>
    </font>
    <font>
      <b/>
      <sz val="11"/>
      <color indexed="12"/>
      <name val="Arial"/>
      <family val="2"/>
    </font>
    <font>
      <b/>
      <sz val="9"/>
      <color indexed="12"/>
      <name val="Arial Narrow"/>
      <family val="2"/>
    </font>
    <font>
      <b/>
      <sz val="12"/>
      <name val="Arial"/>
      <family val="2"/>
    </font>
    <font>
      <b/>
      <sz val="10"/>
      <color indexed="56"/>
      <name val="Arial"/>
      <family val="2"/>
    </font>
    <font>
      <b/>
      <sz val="10"/>
      <color indexed="10"/>
      <name val="Arial"/>
      <family val="2"/>
    </font>
    <font>
      <b/>
      <sz val="12"/>
      <color indexed="12"/>
      <name val="Arial"/>
      <family val="2"/>
    </font>
    <font>
      <b/>
      <sz val="14"/>
      <name val="Arial"/>
      <family val="2"/>
    </font>
    <font>
      <sz val="8"/>
      <name val="Arial"/>
      <family val="2"/>
    </font>
    <font>
      <sz val="12"/>
      <name val="Arial"/>
      <family val="2"/>
    </font>
    <font>
      <b/>
      <sz val="11"/>
      <name val="Arial"/>
      <family val="2"/>
    </font>
    <font>
      <sz val="11"/>
      <color theme="1"/>
      <name val="Calibri"/>
      <family val="2"/>
      <scheme val="minor"/>
    </font>
    <font>
      <b/>
      <sz val="10"/>
      <name val="Calibri"/>
      <family val="2"/>
      <scheme val="minor"/>
    </font>
    <font>
      <sz val="12"/>
      <color theme="2" tint="-0.249977111117893"/>
      <name val="Arial"/>
      <family val="2"/>
    </font>
    <font>
      <u/>
      <sz val="12"/>
      <name val="Arial"/>
      <family val="2"/>
    </font>
    <font>
      <sz val="12"/>
      <color rgb="FFFF0000"/>
      <name val="Arial"/>
      <family val="2"/>
    </font>
    <font>
      <sz val="12"/>
      <color theme="1"/>
      <name val="Arial"/>
      <family val="2"/>
    </font>
    <font>
      <b/>
      <sz val="12"/>
      <color theme="0"/>
      <name val="Arial"/>
      <family val="2"/>
    </font>
    <font>
      <sz val="12"/>
      <name val="Arial"/>
      <family val="2"/>
      <charset val="2"/>
    </font>
    <font>
      <sz val="12"/>
      <name val="Wingdings"/>
      <charset val="2"/>
    </font>
    <font>
      <sz val="12"/>
      <color rgb="FF0070C0"/>
      <name val="Arial"/>
      <family val="2"/>
    </font>
  </fonts>
  <fills count="8">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00B05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s>
  <cellStyleXfs count="13">
    <xf numFmtId="0" fontId="0" fillId="0" borderId="0"/>
    <xf numFmtId="0" fontId="8" fillId="0" borderId="0"/>
    <xf numFmtId="0" fontId="2" fillId="0" borderId="0"/>
    <xf numFmtId="166"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0" fontId="2" fillId="0" borderId="0"/>
    <xf numFmtId="0" fontId="28" fillId="0" borderId="0"/>
    <xf numFmtId="0" fontId="9" fillId="0" borderId="0"/>
    <xf numFmtId="0" fontId="2" fillId="0" borderId="0"/>
    <xf numFmtId="9" fontId="2" fillId="0" borderId="0" applyFont="0" applyFill="0" applyBorder="0" applyAlignment="0" applyProtection="0"/>
    <xf numFmtId="0" fontId="1" fillId="0" borderId="0"/>
  </cellStyleXfs>
  <cellXfs count="430">
    <xf numFmtId="0" fontId="0" fillId="0" borderId="0" xfId="0"/>
    <xf numFmtId="0" fontId="0" fillId="0" borderId="0" xfId="1" applyFont="1" applyAlignment="1">
      <alignment vertical="center" wrapText="1"/>
    </xf>
    <xf numFmtId="4" fontId="0" fillId="0" borderId="0" xfId="1" applyNumberFormat="1" applyFont="1" applyAlignment="1">
      <alignment vertical="center" wrapText="1"/>
    </xf>
    <xf numFmtId="0" fontId="4" fillId="0" borderId="1" xfId="1" applyFont="1" applyBorder="1" applyAlignment="1">
      <alignment vertical="center" wrapText="1"/>
    </xf>
    <xf numFmtId="4" fontId="4" fillId="0" borderId="1" xfId="1" applyNumberFormat="1" applyFont="1" applyBorder="1" applyAlignment="1">
      <alignment vertical="center" wrapText="1"/>
    </xf>
    <xf numFmtId="0" fontId="0" fillId="0" borderId="0" xfId="1" applyFont="1" applyAlignment="1">
      <alignment horizontal="center" vertical="center" wrapText="1"/>
    </xf>
    <xf numFmtId="0" fontId="4" fillId="0" borderId="1" xfId="1" applyFont="1" applyBorder="1" applyAlignment="1">
      <alignment horizontal="center" vertical="center" wrapText="1"/>
    </xf>
    <xf numFmtId="0" fontId="4" fillId="0" borderId="1" xfId="1" applyFont="1" applyBorder="1" applyAlignment="1">
      <alignment horizontal="left" vertical="center" wrapText="1"/>
    </xf>
    <xf numFmtId="0" fontId="0" fillId="0" borderId="0" xfId="0" applyAlignment="1">
      <alignment horizontal="center"/>
    </xf>
    <xf numFmtId="9" fontId="10" fillId="0" borderId="1" xfId="1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1" applyFont="1" applyAlignment="1">
      <alignment horizontal="left" vertical="center" wrapText="1"/>
    </xf>
    <xf numFmtId="0" fontId="4" fillId="0" borderId="0" xfId="0" applyFont="1"/>
    <xf numFmtId="10" fontId="0" fillId="0" borderId="0" xfId="11" applyNumberFormat="1" applyFont="1"/>
    <xf numFmtId="10" fontId="11" fillId="0" borderId="1" xfId="11"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right" vertical="center" wrapText="1"/>
    </xf>
    <xf numFmtId="4" fontId="5" fillId="2" borderId="1" xfId="1" applyNumberFormat="1" applyFont="1" applyFill="1" applyBorder="1" applyAlignment="1">
      <alignment vertical="center" wrapText="1"/>
    </xf>
    <xf numFmtId="166" fontId="5" fillId="2" borderId="1" xfId="3" applyFont="1" applyFill="1" applyBorder="1" applyAlignment="1">
      <alignment vertical="center" wrapText="1"/>
    </xf>
    <xf numFmtId="10" fontId="10" fillId="2" borderId="1" xfId="11" applyNumberFormat="1" applyFont="1" applyFill="1" applyBorder="1" applyAlignment="1">
      <alignment horizontal="center" vertical="center" wrapText="1"/>
    </xf>
    <xf numFmtId="4" fontId="13" fillId="0" borderId="1" xfId="1" applyNumberFormat="1" applyFont="1" applyBorder="1" applyAlignment="1">
      <alignment vertical="center" wrapText="1"/>
    </xf>
    <xf numFmtId="0" fontId="5" fillId="3" borderId="1" xfId="1" applyFont="1" applyFill="1" applyBorder="1" applyAlignment="1">
      <alignment horizontal="center" vertical="center" wrapText="1"/>
    </xf>
    <xf numFmtId="0" fontId="10" fillId="2" borderId="2" xfId="0" applyFont="1" applyFill="1" applyBorder="1" applyAlignment="1">
      <alignment vertical="center" wrapText="1"/>
    </xf>
    <xf numFmtId="4" fontId="0" fillId="0" borderId="0" xfId="0" applyNumberFormat="1"/>
    <xf numFmtId="9" fontId="10" fillId="0" borderId="0" xfId="11" applyFont="1" applyBorder="1" applyAlignment="1">
      <alignment horizontal="center" vertical="center" wrapText="1"/>
    </xf>
    <xf numFmtId="0" fontId="13" fillId="3" borderId="1" xfId="1" applyFont="1" applyFill="1" applyBorder="1" applyAlignment="1">
      <alignment horizontal="center" vertical="center" wrapText="1"/>
    </xf>
    <xf numFmtId="4" fontId="14" fillId="0" borderId="1" xfId="0" applyNumberFormat="1" applyFont="1" applyBorder="1"/>
    <xf numFmtId="0" fontId="15" fillId="0" borderId="1" xfId="0" applyFont="1" applyBorder="1"/>
    <xf numFmtId="0" fontId="4" fillId="0" borderId="1" xfId="1" applyFont="1" applyBorder="1" applyAlignment="1">
      <alignment horizontal="right" vertical="center" wrapText="1"/>
    </xf>
    <xf numFmtId="0" fontId="16"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4" fontId="17" fillId="0" borderId="1" xfId="1" applyNumberFormat="1" applyFont="1" applyBorder="1" applyAlignment="1">
      <alignment vertical="center" wrapText="1"/>
    </xf>
    <xf numFmtId="0" fontId="17" fillId="0" borderId="1" xfId="1" applyFont="1" applyBorder="1" applyAlignment="1">
      <alignment horizontal="left" vertical="center" wrapText="1"/>
    </xf>
    <xf numFmtId="0" fontId="17" fillId="4" borderId="1" xfId="0" applyFont="1" applyFill="1" applyBorder="1" applyAlignment="1">
      <alignment horizontal="center" vertical="center" wrapText="1"/>
    </xf>
    <xf numFmtId="0" fontId="17" fillId="4" borderId="1" xfId="0" applyFont="1" applyFill="1" applyBorder="1" applyAlignment="1">
      <alignment vertical="center" wrapText="1"/>
    </xf>
    <xf numFmtId="0" fontId="16" fillId="0" borderId="1" xfId="1" applyFont="1" applyBorder="1" applyAlignment="1">
      <alignment horizontal="right" vertical="center" wrapText="1"/>
    </xf>
    <xf numFmtId="4" fontId="16" fillId="0" borderId="1" xfId="1" applyNumberFormat="1" applyFont="1" applyBorder="1" applyAlignment="1">
      <alignment vertical="center" wrapText="1"/>
    </xf>
    <xf numFmtId="0" fontId="17" fillId="0" borderId="1" xfId="0" quotePrefix="1" applyFont="1" applyBorder="1" applyAlignment="1">
      <alignment vertical="center" wrapText="1"/>
    </xf>
    <xf numFmtId="0" fontId="17" fillId="0" borderId="1" xfId="0" quotePrefix="1" applyFont="1" applyBorder="1" applyAlignment="1">
      <alignment horizontal="center" vertical="center" wrapText="1"/>
    </xf>
    <xf numFmtId="0" fontId="8" fillId="0" borderId="0" xfId="1" applyAlignment="1">
      <alignment horizontal="left" vertical="center" wrapText="1"/>
    </xf>
    <xf numFmtId="4" fontId="18" fillId="0" borderId="0" xfId="1" applyNumberFormat="1" applyFont="1" applyAlignment="1">
      <alignment vertical="center" wrapText="1"/>
    </xf>
    <xf numFmtId="9" fontId="4" fillId="0" borderId="1" xfId="11" applyFont="1" applyBorder="1" applyAlignment="1">
      <alignment vertical="center" wrapText="1"/>
    </xf>
    <xf numFmtId="9" fontId="5" fillId="2" borderId="1" xfId="11" applyFont="1" applyFill="1" applyBorder="1" applyAlignment="1">
      <alignment vertical="center" wrapText="1"/>
    </xf>
    <xf numFmtId="4" fontId="4" fillId="0" borderId="0" xfId="1" applyNumberFormat="1" applyFont="1" applyAlignment="1">
      <alignment vertical="center" wrapText="1"/>
    </xf>
    <xf numFmtId="4" fontId="4" fillId="0" borderId="1" xfId="1" applyNumberFormat="1" applyFont="1" applyBorder="1" applyAlignment="1">
      <alignment horizontal="right" vertical="center" wrapText="1"/>
    </xf>
    <xf numFmtId="0" fontId="0" fillId="0" borderId="1" xfId="1" applyFont="1" applyBorder="1" applyAlignment="1">
      <alignment horizontal="center" vertical="center" wrapText="1"/>
    </xf>
    <xf numFmtId="0" fontId="6" fillId="0" borderId="1" xfId="1" applyFont="1" applyBorder="1" applyAlignment="1">
      <alignment horizontal="right" vertical="center" wrapText="1"/>
    </xf>
    <xf numFmtId="4" fontId="0" fillId="0" borderId="1" xfId="1" applyNumberFormat="1" applyFont="1" applyBorder="1" applyAlignment="1">
      <alignment vertical="center" wrapText="1"/>
    </xf>
    <xf numFmtId="4" fontId="19" fillId="0" borderId="1" xfId="1" applyNumberFormat="1" applyFont="1" applyBorder="1" applyAlignment="1">
      <alignment vertical="center" wrapText="1"/>
    </xf>
    <xf numFmtId="0" fontId="6" fillId="3" borderId="1"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14" fillId="3" borderId="3" xfId="1" applyFont="1" applyFill="1" applyBorder="1" applyAlignment="1">
      <alignment horizontal="center" vertical="center" wrapText="1"/>
    </xf>
    <xf numFmtId="0" fontId="8" fillId="0" borderId="4" xfId="1" applyBorder="1" applyAlignment="1">
      <alignment vertical="center" wrapText="1"/>
    </xf>
    <xf numFmtId="4" fontId="8" fillId="0" borderId="4" xfId="1" applyNumberFormat="1" applyBorder="1" applyAlignment="1">
      <alignment vertical="center" wrapText="1"/>
    </xf>
    <xf numFmtId="4" fontId="14" fillId="0" borderId="4" xfId="1" applyNumberFormat="1" applyFont="1" applyBorder="1" applyAlignment="1">
      <alignment vertical="center" wrapText="1"/>
    </xf>
    <xf numFmtId="0" fontId="8" fillId="0" borderId="4" xfId="1" applyBorder="1" applyAlignment="1">
      <alignment horizontal="center" vertical="center" wrapText="1"/>
    </xf>
    <xf numFmtId="0" fontId="8" fillId="0" borderId="5" xfId="1" applyBorder="1" applyAlignment="1">
      <alignment horizontal="left" vertical="center" wrapText="1"/>
    </xf>
    <xf numFmtId="0" fontId="8" fillId="0" borderId="6" xfId="1" applyBorder="1" applyAlignment="1">
      <alignment horizontal="center" vertical="center" wrapText="1"/>
    </xf>
    <xf numFmtId="0" fontId="8" fillId="0" borderId="6" xfId="1" applyBorder="1" applyAlignment="1">
      <alignment vertical="center" wrapText="1"/>
    </xf>
    <xf numFmtId="4" fontId="8" fillId="0" borderId="6" xfId="1" applyNumberFormat="1" applyBorder="1" applyAlignment="1">
      <alignment vertical="center" wrapText="1"/>
    </xf>
    <xf numFmtId="4" fontId="14" fillId="0" borderId="6" xfId="1" applyNumberFormat="1" applyFont="1" applyBorder="1" applyAlignment="1">
      <alignment vertical="center" wrapText="1"/>
    </xf>
    <xf numFmtId="0" fontId="8" fillId="0" borderId="7" xfId="1" applyBorder="1" applyAlignment="1">
      <alignment horizontal="left" vertical="center" wrapText="1"/>
    </xf>
    <xf numFmtId="0" fontId="8" fillId="0" borderId="8" xfId="1" applyBorder="1" applyAlignment="1">
      <alignment horizontal="center" vertical="center" wrapText="1"/>
    </xf>
    <xf numFmtId="0" fontId="8" fillId="0" borderId="9" xfId="1" applyBorder="1" applyAlignment="1">
      <alignment horizontal="center" vertical="center" wrapText="1"/>
    </xf>
    <xf numFmtId="0" fontId="8" fillId="0" borderId="9" xfId="1" applyBorder="1" applyAlignment="1">
      <alignment vertical="center" wrapText="1"/>
    </xf>
    <xf numFmtId="4" fontId="8" fillId="0" borderId="9" xfId="1" applyNumberFormat="1" applyBorder="1" applyAlignment="1">
      <alignment vertical="center" wrapText="1"/>
    </xf>
    <xf numFmtId="4" fontId="14" fillId="0" borderId="9" xfId="1" applyNumberFormat="1" applyFont="1" applyBorder="1" applyAlignment="1">
      <alignment vertical="center" wrapText="1"/>
    </xf>
    <xf numFmtId="0" fontId="8" fillId="0" borderId="10" xfId="1" applyBorder="1" applyAlignment="1">
      <alignment horizontal="left" vertical="center" wrapText="1"/>
    </xf>
    <xf numFmtId="0" fontId="8" fillId="0" borderId="1" xfId="1" applyBorder="1" applyAlignment="1">
      <alignment horizontal="center" vertical="center" wrapText="1"/>
    </xf>
    <xf numFmtId="0" fontId="8" fillId="0" borderId="1" xfId="1" applyBorder="1" applyAlignment="1">
      <alignment horizontal="left" vertical="center" wrapText="1"/>
    </xf>
    <xf numFmtId="0" fontId="8" fillId="0" borderId="1" xfId="1" applyBorder="1" applyAlignment="1">
      <alignment vertical="center" wrapText="1"/>
    </xf>
    <xf numFmtId="4" fontId="8" fillId="0" borderId="1" xfId="1" applyNumberFormat="1" applyBorder="1" applyAlignment="1">
      <alignment vertical="center" wrapText="1"/>
    </xf>
    <xf numFmtId="4" fontId="14" fillId="0" borderId="1" xfId="1" applyNumberFormat="1" applyFont="1" applyBorder="1" applyAlignment="1">
      <alignment vertical="center" wrapText="1"/>
    </xf>
    <xf numFmtId="4" fontId="22" fillId="0" borderId="1" xfId="1" applyNumberFormat="1" applyFont="1" applyBorder="1" applyAlignment="1">
      <alignment vertical="center" wrapText="1"/>
    </xf>
    <xf numFmtId="4" fontId="22" fillId="0" borderId="6" xfId="1" applyNumberFormat="1" applyFont="1" applyBorder="1" applyAlignment="1">
      <alignment vertical="center" wrapText="1"/>
    </xf>
    <xf numFmtId="4" fontId="22" fillId="0" borderId="4" xfId="1" applyNumberFormat="1" applyFont="1" applyBorder="1" applyAlignment="1">
      <alignment vertical="center" wrapText="1"/>
    </xf>
    <xf numFmtId="4" fontId="22" fillId="0" borderId="9" xfId="1" applyNumberFormat="1" applyFont="1" applyBorder="1" applyAlignment="1">
      <alignment vertical="center" wrapText="1"/>
    </xf>
    <xf numFmtId="0" fontId="8" fillId="0" borderId="10" xfId="0" applyFont="1" applyBorder="1" applyAlignment="1">
      <alignment horizontal="left" vertical="center" wrapText="1"/>
    </xf>
    <xf numFmtId="0" fontId="8" fillId="0" borderId="11" xfId="1" applyBorder="1" applyAlignment="1">
      <alignment vertical="center" wrapText="1"/>
    </xf>
    <xf numFmtId="4" fontId="8" fillId="0" borderId="11" xfId="1" applyNumberFormat="1" applyBorder="1" applyAlignment="1">
      <alignment vertical="center" wrapText="1"/>
    </xf>
    <xf numFmtId="4" fontId="14" fillId="0" borderId="11" xfId="1" applyNumberFormat="1" applyFont="1" applyBorder="1" applyAlignment="1">
      <alignment vertical="center" wrapText="1"/>
    </xf>
    <xf numFmtId="0" fontId="8" fillId="0" borderId="11" xfId="1" applyBorder="1" applyAlignment="1">
      <alignment horizontal="center" vertical="center" wrapText="1"/>
    </xf>
    <xf numFmtId="0" fontId="8" fillId="0" borderId="11" xfId="1" applyBorder="1" applyAlignment="1">
      <alignment horizontal="left" vertical="center" wrapText="1"/>
    </xf>
    <xf numFmtId="4" fontId="6" fillId="0" borderId="1" xfId="1" applyNumberFormat="1" applyFont="1" applyBorder="1" applyAlignment="1">
      <alignment horizontal="right" vertical="center" wrapText="1"/>
    </xf>
    <xf numFmtId="4" fontId="23" fillId="0" borderId="1" xfId="1" applyNumberFormat="1" applyFont="1" applyBorder="1" applyAlignment="1">
      <alignment horizontal="right" vertical="center" wrapText="1"/>
    </xf>
    <xf numFmtId="0" fontId="8" fillId="0" borderId="0" xfId="0" applyFont="1"/>
    <xf numFmtId="0" fontId="8" fillId="0" borderId="0" xfId="1" applyAlignment="1">
      <alignment horizontal="center" vertical="center" wrapText="1"/>
    </xf>
    <xf numFmtId="0" fontId="8" fillId="0" borderId="0" xfId="1" applyAlignment="1">
      <alignment vertical="center" wrapText="1"/>
    </xf>
    <xf numFmtId="4" fontId="8" fillId="0" borderId="0" xfId="1" applyNumberFormat="1" applyAlignment="1">
      <alignment vertical="center" wrapText="1"/>
    </xf>
    <xf numFmtId="4" fontId="14" fillId="0" borderId="0" xfId="1" applyNumberFormat="1" applyFont="1" applyAlignment="1">
      <alignment vertical="center" wrapText="1"/>
    </xf>
    <xf numFmtId="0" fontId="8" fillId="0" borderId="0" xfId="1" applyAlignment="1">
      <alignment horizontal="right" vertical="center" wrapText="1"/>
    </xf>
    <xf numFmtId="4" fontId="23" fillId="0" borderId="0" xfId="1" applyNumberFormat="1" applyFont="1" applyAlignment="1">
      <alignment vertical="center" wrapText="1"/>
    </xf>
    <xf numFmtId="0" fontId="2" fillId="6" borderId="0" xfId="1" applyFont="1" applyFill="1" applyAlignment="1">
      <alignment vertical="center" wrapText="1"/>
    </xf>
    <xf numFmtId="0" fontId="20" fillId="6" borderId="22" xfId="1" applyFont="1" applyFill="1" applyBorder="1" applyAlignment="1">
      <alignment vertical="center" wrapText="1"/>
    </xf>
    <xf numFmtId="4" fontId="26" fillId="6" borderId="4" xfId="2" applyNumberFormat="1" applyFont="1" applyFill="1" applyBorder="1" applyAlignment="1">
      <alignment horizontal="center" vertical="center" wrapText="1"/>
    </xf>
    <xf numFmtId="4" fontId="26" fillId="6" borderId="6" xfId="2" applyNumberFormat="1" applyFont="1" applyFill="1" applyBorder="1" applyAlignment="1">
      <alignment horizontal="center" vertical="center" wrapText="1"/>
    </xf>
    <xf numFmtId="4" fontId="26" fillId="6" borderId="1" xfId="2" applyNumberFormat="1" applyFont="1" applyFill="1" applyBorder="1" applyAlignment="1">
      <alignment horizontal="center" vertical="center" wrapText="1"/>
    </xf>
    <xf numFmtId="0" fontId="2" fillId="6" borderId="0" xfId="1" applyFont="1" applyFill="1" applyAlignment="1">
      <alignment horizontal="center" vertical="center" wrapText="1"/>
    </xf>
    <xf numFmtId="0" fontId="2" fillId="6" borderId="0" xfId="1" applyFont="1" applyFill="1" applyAlignment="1">
      <alignment horizontal="left" vertical="center" wrapText="1"/>
    </xf>
    <xf numFmtId="0" fontId="2" fillId="6" borderId="0" xfId="0" applyFont="1" applyFill="1"/>
    <xf numFmtId="0" fontId="2" fillId="6" borderId="0" xfId="0" applyFont="1" applyFill="1" applyAlignment="1">
      <alignment horizontal="center" vertical="center"/>
    </xf>
    <xf numFmtId="0" fontId="20" fillId="6" borderId="23" xfId="1" applyFont="1" applyFill="1" applyBorder="1" applyAlignment="1">
      <alignment vertical="center" wrapText="1"/>
    </xf>
    <xf numFmtId="0" fontId="26" fillId="6" borderId="0" xfId="0" applyFont="1" applyFill="1"/>
    <xf numFmtId="0" fontId="24" fillId="6" borderId="26" xfId="1" applyFont="1" applyFill="1" applyBorder="1" applyAlignment="1">
      <alignment vertical="center" wrapText="1"/>
    </xf>
    <xf numFmtId="0" fontId="20" fillId="6" borderId="17" xfId="0" applyFont="1" applyFill="1" applyBorder="1" applyAlignment="1">
      <alignment horizontal="center" vertical="center" wrapText="1"/>
    </xf>
    <xf numFmtId="0" fontId="26" fillId="6" borderId="5" xfId="2" applyFont="1" applyFill="1" applyBorder="1" applyAlignment="1">
      <alignment horizontal="center" vertical="center" wrapText="1"/>
    </xf>
    <xf numFmtId="0" fontId="26" fillId="6" borderId="13" xfId="2" applyFont="1" applyFill="1" applyBorder="1" applyAlignment="1">
      <alignment horizontal="center" vertical="center" wrapText="1"/>
    </xf>
    <xf numFmtId="0" fontId="26" fillId="6" borderId="7" xfId="2" applyFont="1" applyFill="1" applyBorder="1" applyAlignment="1">
      <alignment horizontal="center" vertical="center" wrapText="1"/>
    </xf>
    <xf numFmtId="0" fontId="24" fillId="6" borderId="0" xfId="1" applyFont="1" applyFill="1" applyAlignment="1">
      <alignment horizontal="center" vertical="center" wrapText="1"/>
    </xf>
    <xf numFmtId="0" fontId="27" fillId="6" borderId="0" xfId="0" applyFont="1" applyFill="1"/>
    <xf numFmtId="0" fontId="29" fillId="6" borderId="0" xfId="0" applyFont="1" applyFill="1"/>
    <xf numFmtId="0" fontId="24" fillId="6" borderId="0" xfId="1" applyFont="1" applyFill="1" applyAlignment="1">
      <alignment vertical="center" wrapText="1"/>
    </xf>
    <xf numFmtId="0" fontId="24" fillId="6" borderId="16" xfId="1" applyFont="1" applyFill="1" applyBorder="1" applyAlignment="1">
      <alignment vertical="center" wrapText="1"/>
    </xf>
    <xf numFmtId="0" fontId="20" fillId="6" borderId="26" xfId="0" applyFont="1" applyFill="1" applyBorder="1" applyAlignment="1">
      <alignment horizontal="center" vertical="center" wrapText="1"/>
    </xf>
    <xf numFmtId="165" fontId="26" fillId="6" borderId="4" xfId="4" applyFont="1" applyFill="1" applyBorder="1" applyAlignment="1">
      <alignment horizontal="center" vertical="center" wrapText="1"/>
    </xf>
    <xf numFmtId="0" fontId="24" fillId="6" borderId="28" xfId="1" applyFont="1" applyFill="1" applyBorder="1" applyAlignment="1">
      <alignment horizontal="center" vertical="center" wrapText="1"/>
    </xf>
    <xf numFmtId="0" fontId="26" fillId="6" borderId="30" xfId="2" applyFont="1" applyFill="1" applyBorder="1" applyAlignment="1">
      <alignment horizontal="center" vertical="center" wrapText="1"/>
    </xf>
    <xf numFmtId="0" fontId="26" fillId="6" borderId="11" xfId="2" applyFont="1" applyFill="1" applyBorder="1" applyAlignment="1">
      <alignment horizontal="center" vertical="center" wrapText="1"/>
    </xf>
    <xf numFmtId="14" fontId="26" fillId="6" borderId="11" xfId="2" applyNumberFormat="1" applyFont="1" applyFill="1" applyBorder="1" applyAlignment="1">
      <alignment horizontal="center" vertical="center" wrapText="1"/>
    </xf>
    <xf numFmtId="0" fontId="26" fillId="6" borderId="35" xfId="2" applyFont="1" applyFill="1" applyBorder="1" applyAlignment="1">
      <alignment horizontal="center" vertical="center" wrapText="1"/>
    </xf>
    <xf numFmtId="4" fontId="26" fillId="6" borderId="12" xfId="2" applyNumberFormat="1" applyFont="1" applyFill="1" applyBorder="1" applyAlignment="1">
      <alignment horizontal="center" vertical="center" wrapText="1"/>
    </xf>
    <xf numFmtId="0" fontId="26" fillId="6" borderId="36" xfId="2" applyFont="1" applyFill="1" applyBorder="1" applyAlignment="1">
      <alignment horizontal="center" vertical="center" wrapText="1"/>
    </xf>
    <xf numFmtId="0" fontId="26" fillId="6" borderId="32" xfId="2" applyFont="1" applyFill="1" applyBorder="1" applyAlignment="1">
      <alignment horizontal="center" vertical="center" wrapText="1"/>
    </xf>
    <xf numFmtId="0" fontId="26" fillId="6" borderId="4" xfId="1" applyFont="1" applyFill="1" applyBorder="1" applyAlignment="1">
      <alignment horizontal="center" vertical="center" wrapText="1"/>
    </xf>
    <xf numFmtId="0" fontId="26" fillId="6" borderId="5" xfId="1" applyFont="1" applyFill="1" applyBorder="1" applyAlignment="1">
      <alignment horizontal="center" vertical="center" wrapText="1"/>
    </xf>
    <xf numFmtId="0" fontId="26" fillId="6" borderId="1" xfId="1" applyFont="1" applyFill="1" applyBorder="1" applyAlignment="1">
      <alignment horizontal="center" vertical="center" wrapText="1"/>
    </xf>
    <xf numFmtId="0" fontId="26" fillId="6" borderId="13" xfId="1" applyFont="1" applyFill="1" applyBorder="1" applyAlignment="1">
      <alignment horizontal="center" vertical="center" wrapText="1"/>
    </xf>
    <xf numFmtId="0" fontId="26" fillId="6" borderId="3" xfId="1" applyFont="1" applyFill="1" applyBorder="1" applyAlignment="1">
      <alignment horizontal="center" vertical="center" wrapText="1"/>
    </xf>
    <xf numFmtId="0" fontId="26" fillId="6" borderId="32" xfId="1" applyFont="1" applyFill="1" applyBorder="1" applyAlignment="1">
      <alignment horizontal="center" vertical="center" wrapText="1"/>
    </xf>
    <xf numFmtId="4" fontId="30" fillId="6" borderId="4" xfId="2" applyNumberFormat="1" applyFont="1" applyFill="1" applyBorder="1" applyAlignment="1">
      <alignment horizontal="center" vertical="center" wrapText="1"/>
    </xf>
    <xf numFmtId="4" fontId="30" fillId="6" borderId="1" xfId="2" applyNumberFormat="1" applyFont="1" applyFill="1" applyBorder="1" applyAlignment="1">
      <alignment horizontal="center" vertical="center" wrapText="1"/>
    </xf>
    <xf numFmtId="4" fontId="30" fillId="6" borderId="12" xfId="2" applyNumberFormat="1" applyFont="1" applyFill="1" applyBorder="1" applyAlignment="1">
      <alignment horizontal="center" vertical="center" wrapText="1"/>
    </xf>
    <xf numFmtId="0" fontId="30" fillId="6" borderId="11" xfId="2" applyFont="1" applyFill="1" applyBorder="1" applyAlignment="1">
      <alignment horizontal="center" vertical="center" wrapText="1"/>
    </xf>
    <xf numFmtId="165" fontId="30" fillId="6" borderId="4" xfId="4" applyFont="1" applyFill="1" applyBorder="1" applyAlignment="1">
      <alignment horizontal="center" vertical="center" wrapText="1"/>
    </xf>
    <xf numFmtId="165" fontId="30" fillId="6" borderId="1" xfId="4" applyFont="1" applyFill="1" applyBorder="1" applyAlignment="1">
      <alignment horizontal="center" vertical="center" wrapText="1"/>
    </xf>
    <xf numFmtId="14" fontId="30" fillId="6" borderId="1" xfId="2" applyNumberFormat="1" applyFont="1" applyFill="1" applyBorder="1" applyAlignment="1">
      <alignment horizontal="center" vertical="center" wrapText="1"/>
    </xf>
    <xf numFmtId="0" fontId="30" fillId="6" borderId="5" xfId="2" applyFont="1" applyFill="1" applyBorder="1" applyAlignment="1">
      <alignment horizontal="center" vertical="center" wrapText="1"/>
    </xf>
    <xf numFmtId="0" fontId="2" fillId="7" borderId="0" xfId="0" applyFont="1" applyFill="1"/>
    <xf numFmtId="0" fontId="30" fillId="6" borderId="12" xfId="2" applyFont="1" applyFill="1" applyBorder="1" applyAlignment="1">
      <alignment horizontal="center" vertical="center" wrapText="1"/>
    </xf>
    <xf numFmtId="0" fontId="30" fillId="6" borderId="1" xfId="2"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6" fillId="6" borderId="4" xfId="2" applyFont="1" applyFill="1" applyBorder="1" applyAlignment="1">
      <alignment horizontal="left" vertical="center" wrapText="1"/>
    </xf>
    <xf numFmtId="4" fontId="26" fillId="6" borderId="14" xfId="2" applyNumberFormat="1" applyFont="1" applyFill="1" applyBorder="1" applyAlignment="1">
      <alignment horizontal="center" vertical="center" wrapText="1"/>
    </xf>
    <xf numFmtId="4" fontId="26" fillId="6" borderId="11" xfId="2" applyNumberFormat="1" applyFont="1" applyFill="1" applyBorder="1" applyAlignment="1">
      <alignment horizontal="center" vertical="center" wrapText="1"/>
    </xf>
    <xf numFmtId="0" fontId="26" fillId="6" borderId="1" xfId="2" applyFont="1" applyFill="1" applyBorder="1" applyAlignment="1">
      <alignment horizontal="left" vertical="center" wrapText="1"/>
    </xf>
    <xf numFmtId="168" fontId="26" fillId="6" borderId="1" xfId="2" applyNumberFormat="1" applyFont="1" applyFill="1" applyBorder="1" applyAlignment="1">
      <alignment horizontal="center" vertical="center" wrapText="1"/>
    </xf>
    <xf numFmtId="14" fontId="20" fillId="6" borderId="1" xfId="2" applyNumberFormat="1" applyFont="1" applyFill="1" applyBorder="1" applyAlignment="1">
      <alignment horizontal="center" vertical="center" wrapText="1"/>
    </xf>
    <xf numFmtId="4" fontId="26" fillId="6" borderId="3" xfId="2" applyNumberFormat="1" applyFont="1" applyFill="1" applyBorder="1" applyAlignment="1">
      <alignment horizontal="center" vertical="center" wrapText="1"/>
    </xf>
    <xf numFmtId="49" fontId="26" fillId="6" borderId="4" xfId="0" applyNumberFormat="1" applyFont="1" applyFill="1" applyBorder="1" applyAlignment="1">
      <alignment horizontal="center" vertical="center" wrapText="1"/>
    </xf>
    <xf numFmtId="165" fontId="26" fillId="6" borderId="1" xfId="4" applyFont="1" applyFill="1" applyBorder="1" applyAlignment="1">
      <alignment horizontal="center" vertical="center" wrapText="1"/>
    </xf>
    <xf numFmtId="0" fontId="26" fillId="6" borderId="4" xfId="2" applyFont="1" applyFill="1" applyBorder="1" applyAlignment="1">
      <alignment vertical="center" wrapText="1"/>
    </xf>
    <xf numFmtId="0" fontId="26" fillId="6" borderId="5" xfId="0" applyFont="1" applyFill="1" applyBorder="1" applyAlignment="1">
      <alignment horizontal="center" vertical="center" wrapText="1"/>
    </xf>
    <xf numFmtId="49" fontId="26" fillId="6" borderId="4" xfId="2" applyNumberFormat="1" applyFont="1" applyFill="1" applyBorder="1" applyAlignment="1">
      <alignment horizontal="center" vertical="center" wrapText="1"/>
    </xf>
    <xf numFmtId="49" fontId="26" fillId="6" borderId="1" xfId="2" applyNumberFormat="1" applyFont="1" applyFill="1" applyBorder="1" applyAlignment="1">
      <alignment horizontal="center" vertical="center" wrapText="1"/>
    </xf>
    <xf numFmtId="165" fontId="26" fillId="6" borderId="6" xfId="4" applyFont="1" applyFill="1" applyBorder="1" applyAlignment="1">
      <alignment horizontal="center" vertical="center" wrapText="1"/>
    </xf>
    <xf numFmtId="0" fontId="26" fillId="6" borderId="1" xfId="2" applyFont="1" applyFill="1" applyBorder="1" applyAlignment="1">
      <alignment vertical="center" wrapText="1"/>
    </xf>
    <xf numFmtId="4" fontId="26" fillId="6" borderId="1" xfId="1" applyNumberFormat="1" applyFont="1" applyFill="1" applyBorder="1" applyAlignment="1">
      <alignment horizontal="center" vertical="center" wrapText="1"/>
    </xf>
    <xf numFmtId="4" fontId="26" fillId="6" borderId="3" xfId="1" applyNumberFormat="1" applyFont="1" applyFill="1" applyBorder="1" applyAlignment="1">
      <alignment horizontal="center" vertical="center" wrapText="1"/>
    </xf>
    <xf numFmtId="165" fontId="26" fillId="6" borderId="3" xfId="4" applyFont="1" applyFill="1" applyBorder="1" applyAlignment="1">
      <alignment horizontal="center" vertical="center" wrapText="1"/>
    </xf>
    <xf numFmtId="0" fontId="26" fillId="6" borderId="6" xfId="1" applyFont="1" applyFill="1" applyBorder="1" applyAlignment="1">
      <alignment horizontal="center" vertical="center" wrapText="1"/>
    </xf>
    <xf numFmtId="0" fontId="26" fillId="6" borderId="7" xfId="1" applyFont="1" applyFill="1" applyBorder="1" applyAlignment="1">
      <alignment horizontal="center" vertical="center" wrapText="1"/>
    </xf>
    <xf numFmtId="49" fontId="26" fillId="6" borderId="1" xfId="2" applyNumberFormat="1" applyFont="1" applyFill="1" applyBorder="1" applyAlignment="1">
      <alignment horizontal="left" vertical="center" wrapText="1"/>
    </xf>
    <xf numFmtId="0" fontId="26" fillId="6" borderId="7" xfId="0" applyFont="1" applyFill="1" applyBorder="1" applyAlignment="1">
      <alignment horizontal="center" vertical="center" wrapText="1"/>
    </xf>
    <xf numFmtId="4" fontId="20" fillId="6" borderId="4" xfId="2" applyNumberFormat="1" applyFont="1" applyFill="1" applyBorder="1" applyAlignment="1">
      <alignment horizontal="center" vertical="center" wrapText="1"/>
    </xf>
    <xf numFmtId="0" fontId="30" fillId="6" borderId="12" xfId="2" applyFont="1" applyFill="1" applyBorder="1" applyAlignment="1">
      <alignment vertical="center" wrapText="1"/>
    </xf>
    <xf numFmtId="0" fontId="26" fillId="6" borderId="8" xfId="2" applyFont="1" applyFill="1" applyBorder="1" applyAlignment="1">
      <alignment horizontal="center" vertical="center" wrapText="1"/>
    </xf>
    <xf numFmtId="0" fontId="26" fillId="6" borderId="9" xfId="2" applyFont="1" applyFill="1" applyBorder="1" applyAlignment="1">
      <alignment horizontal="center" vertical="center" wrapText="1"/>
    </xf>
    <xf numFmtId="14" fontId="26" fillId="6" borderId="9" xfId="2" applyNumberFormat="1" applyFont="1" applyFill="1" applyBorder="1" applyAlignment="1">
      <alignment horizontal="center" vertical="center" wrapText="1"/>
    </xf>
    <xf numFmtId="0" fontId="26" fillId="6" borderId="10" xfId="2" applyFont="1" applyFill="1" applyBorder="1" applyAlignment="1">
      <alignment horizontal="center" vertical="center" wrapText="1"/>
    </xf>
    <xf numFmtId="0" fontId="26" fillId="6" borderId="1" xfId="2" applyFont="1" applyFill="1" applyBorder="1" applyAlignment="1">
      <alignment horizontal="center" vertical="center" wrapText="1"/>
    </xf>
    <xf numFmtId="0" fontId="26" fillId="6" borderId="1" xfId="2" applyFont="1" applyFill="1" applyBorder="1" applyAlignment="1">
      <alignment horizontal="justify" vertical="center" wrapText="1"/>
    </xf>
    <xf numFmtId="164" fontId="26" fillId="6" borderId="1" xfId="2" applyNumberFormat="1" applyFont="1" applyFill="1" applyBorder="1" applyAlignment="1">
      <alignment horizontal="center" vertical="center" wrapText="1"/>
    </xf>
    <xf numFmtId="164" fontId="26" fillId="6" borderId="11" xfId="4" applyNumberFormat="1" applyFont="1" applyFill="1" applyBorder="1" applyAlignment="1">
      <alignment horizontal="center" vertical="center" wrapText="1"/>
    </xf>
    <xf numFmtId="164" fontId="26" fillId="6" borderId="1" xfId="4" applyNumberFormat="1" applyFont="1" applyFill="1" applyBorder="1" applyAlignment="1">
      <alignment horizontal="center" vertical="center" wrapText="1"/>
    </xf>
    <xf numFmtId="164" fontId="26" fillId="6" borderId="12" xfId="4" applyNumberFormat="1" applyFont="1" applyFill="1" applyBorder="1" applyAlignment="1">
      <alignment horizontal="center" vertical="center" wrapText="1"/>
    </xf>
    <xf numFmtId="0" fontId="26" fillId="0" borderId="6" xfId="2" applyFont="1" applyBorder="1" applyAlignment="1">
      <alignment horizontal="center" vertical="center" wrapText="1"/>
    </xf>
    <xf numFmtId="0" fontId="32" fillId="6" borderId="1" xfId="2" applyFont="1" applyFill="1" applyBorder="1" applyAlignment="1">
      <alignment horizontal="center" vertical="center" wrapText="1"/>
    </xf>
    <xf numFmtId="0" fontId="32" fillId="6" borderId="14" xfId="2" applyFont="1" applyFill="1" applyBorder="1" applyAlignment="1">
      <alignment horizontal="center" vertical="center" wrapText="1"/>
    </xf>
    <xf numFmtId="4" fontId="20" fillId="6" borderId="11" xfId="2" applyNumberFormat="1" applyFont="1" applyFill="1" applyBorder="1" applyAlignment="1">
      <alignment horizontal="center" vertical="center" wrapText="1"/>
    </xf>
    <xf numFmtId="0" fontId="26" fillId="6" borderId="11" xfId="2" applyFont="1" applyFill="1" applyBorder="1" applyAlignment="1">
      <alignment horizontal="left" vertical="center" wrapText="1"/>
    </xf>
    <xf numFmtId="49" fontId="26" fillId="6" borderId="11" xfId="0" applyNumberFormat="1" applyFont="1" applyFill="1" applyBorder="1" applyAlignment="1">
      <alignment horizontal="center" vertical="center" wrapText="1"/>
    </xf>
    <xf numFmtId="14" fontId="26" fillId="6" borderId="1" xfId="2" applyNumberFormat="1" applyFont="1" applyFill="1" applyBorder="1" applyAlignment="1">
      <alignment horizontal="left" vertical="center" wrapText="1"/>
    </xf>
    <xf numFmtId="0" fontId="26" fillId="0" borderId="14" xfId="2" applyFont="1" applyBorder="1" applyAlignment="1">
      <alignment horizontal="center" vertical="center" wrapText="1"/>
    </xf>
    <xf numFmtId="0" fontId="26" fillId="6" borderId="39" xfId="2" applyFont="1" applyFill="1" applyBorder="1" applyAlignment="1">
      <alignment horizontal="center" vertical="center" wrapText="1"/>
    </xf>
    <xf numFmtId="168" fontId="26" fillId="6" borderId="12" xfId="2" applyNumberFormat="1" applyFont="1" applyFill="1" applyBorder="1" applyAlignment="1">
      <alignment horizontal="center" vertical="center" wrapText="1"/>
    </xf>
    <xf numFmtId="0" fontId="26" fillId="6" borderId="37" xfId="2" applyFont="1" applyFill="1" applyBorder="1" applyAlignment="1">
      <alignment horizontal="center" vertical="center" wrapText="1"/>
    </xf>
    <xf numFmtId="0" fontId="26" fillId="6" borderId="2" xfId="2" applyFont="1" applyFill="1" applyBorder="1" applyAlignment="1">
      <alignment horizontal="center" vertical="center" wrapText="1"/>
    </xf>
    <xf numFmtId="49" fontId="26" fillId="6" borderId="39" xfId="0" applyNumberFormat="1" applyFont="1" applyFill="1" applyBorder="1" applyAlignment="1">
      <alignment horizontal="justify" vertical="center" wrapText="1"/>
    </xf>
    <xf numFmtId="0" fontId="26" fillId="6" borderId="42" xfId="2" applyFont="1" applyFill="1" applyBorder="1" applyAlignment="1">
      <alignment horizontal="center" vertical="center" wrapText="1"/>
    </xf>
    <xf numFmtId="0" fontId="26" fillId="6" borderId="43" xfId="2" applyFont="1" applyFill="1" applyBorder="1" applyAlignment="1">
      <alignment horizontal="center" vertical="center" wrapText="1"/>
    </xf>
    <xf numFmtId="4" fontId="26" fillId="6" borderId="27" xfId="2" applyNumberFormat="1" applyFont="1" applyFill="1" applyBorder="1" applyAlignment="1">
      <alignment horizontal="center" vertical="center" wrapText="1"/>
    </xf>
    <xf numFmtId="4" fontId="26" fillId="6" borderId="44" xfId="1" applyNumberFormat="1" applyFont="1" applyFill="1" applyBorder="1" applyAlignment="1">
      <alignment horizontal="center" vertical="center" wrapText="1"/>
    </xf>
    <xf numFmtId="4" fontId="30" fillId="6" borderId="11" xfId="2" applyNumberFormat="1" applyFont="1" applyFill="1" applyBorder="1" applyAlignment="1">
      <alignment horizontal="center" vertical="center" wrapText="1"/>
    </xf>
    <xf numFmtId="0" fontId="26" fillId="6" borderId="11" xfId="2" applyFont="1" applyFill="1" applyBorder="1" applyAlignment="1">
      <alignment horizontal="justify" vertical="center" wrapText="1"/>
    </xf>
    <xf numFmtId="0" fontId="26" fillId="6" borderId="6" xfId="2" applyFont="1" applyFill="1" applyBorder="1" applyAlignment="1">
      <alignment vertical="center" wrapText="1"/>
    </xf>
    <xf numFmtId="0" fontId="26" fillId="6" borderId="15" xfId="2" applyFont="1" applyFill="1" applyBorder="1" applyAlignment="1">
      <alignment horizontal="center" vertical="center" wrapText="1"/>
    </xf>
    <xf numFmtId="0" fontId="26" fillId="6" borderId="14" xfId="2" applyFont="1" applyFill="1" applyBorder="1" applyAlignment="1">
      <alignment horizontal="center" vertical="center" wrapText="1"/>
    </xf>
    <xf numFmtId="0" fontId="26" fillId="6" borderId="12" xfId="2" applyFont="1" applyFill="1" applyBorder="1" applyAlignment="1">
      <alignment horizontal="center" vertical="center" wrapText="1"/>
    </xf>
    <xf numFmtId="14" fontId="26" fillId="6" borderId="4" xfId="2" applyNumberFormat="1"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14" fontId="26" fillId="6" borderId="6" xfId="2" applyNumberFormat="1" applyFont="1" applyFill="1" applyBorder="1" applyAlignment="1">
      <alignment horizontal="center" vertical="center" wrapText="1"/>
    </xf>
    <xf numFmtId="0" fontId="26" fillId="6" borderId="29" xfId="2" applyFont="1" applyFill="1" applyBorder="1" applyAlignment="1">
      <alignment horizontal="center" vertical="center" wrapText="1"/>
    </xf>
    <xf numFmtId="0" fontId="26" fillId="6" borderId="34" xfId="2" applyFont="1" applyFill="1" applyBorder="1" applyAlignment="1">
      <alignment horizontal="center" vertical="center" wrapText="1"/>
    </xf>
    <xf numFmtId="0" fontId="30" fillId="6" borderId="4" xfId="2" applyFont="1" applyFill="1" applyBorder="1" applyAlignment="1">
      <alignment horizontal="center" vertical="center" wrapText="1"/>
    </xf>
    <xf numFmtId="0" fontId="30" fillId="6" borderId="6" xfId="2" applyFont="1" applyFill="1" applyBorder="1" applyAlignment="1">
      <alignment horizontal="center" vertical="center" wrapText="1"/>
    </xf>
    <xf numFmtId="14" fontId="30" fillId="6" borderId="4" xfId="2" applyNumberFormat="1" applyFont="1" applyFill="1" applyBorder="1" applyAlignment="1">
      <alignment horizontal="center" vertical="center" wrapText="1"/>
    </xf>
    <xf numFmtId="14" fontId="30" fillId="6" borderId="6" xfId="2" applyNumberFormat="1" applyFont="1" applyFill="1" applyBorder="1" applyAlignment="1">
      <alignment horizontal="center" vertical="center" wrapText="1"/>
    </xf>
    <xf numFmtId="0" fontId="26" fillId="6" borderId="4" xfId="2" applyFont="1" applyFill="1" applyBorder="1" applyAlignment="1">
      <alignment horizontal="center" vertical="center" wrapText="1"/>
    </xf>
    <xf numFmtId="0" fontId="26" fillId="6" borderId="6" xfId="2" applyFont="1" applyFill="1" applyBorder="1" applyAlignment="1">
      <alignment horizontal="center" vertical="center" wrapText="1"/>
    </xf>
    <xf numFmtId="14" fontId="26" fillId="6" borderId="14" xfId="2" applyNumberFormat="1" applyFont="1" applyFill="1" applyBorder="1" applyAlignment="1">
      <alignment horizontal="center" vertical="center" wrapText="1"/>
    </xf>
    <xf numFmtId="14" fontId="26" fillId="6" borderId="3" xfId="2" applyNumberFormat="1" applyFont="1" applyFill="1" applyBorder="1" applyAlignment="1">
      <alignment horizontal="center" vertical="center" wrapText="1"/>
    </xf>
    <xf numFmtId="0" fontId="26" fillId="6" borderId="3" xfId="2" applyFont="1" applyFill="1" applyBorder="1" applyAlignment="1">
      <alignment horizontal="center" vertical="center" wrapText="1"/>
    </xf>
    <xf numFmtId="0" fontId="26" fillId="6" borderId="4" xfId="0" applyFont="1" applyFill="1" applyBorder="1" applyAlignment="1">
      <alignment horizontal="center" vertical="center" wrapText="1"/>
    </xf>
    <xf numFmtId="0" fontId="26" fillId="6" borderId="6" xfId="0" applyFont="1" applyFill="1" applyBorder="1" applyAlignment="1">
      <alignment horizontal="center" vertical="center" wrapText="1"/>
    </xf>
    <xf numFmtId="14" fontId="26" fillId="6" borderId="12" xfId="2" applyNumberFormat="1" applyFont="1" applyFill="1" applyBorder="1" applyAlignment="1">
      <alignment horizontal="center" vertical="center" wrapText="1"/>
    </xf>
    <xf numFmtId="4" fontId="26" fillId="6" borderId="44" xfId="2" applyNumberFormat="1" applyFont="1" applyFill="1" applyBorder="1" applyAlignment="1">
      <alignment horizontal="center" vertical="center" wrapText="1"/>
    </xf>
    <xf numFmtId="0" fontId="26" fillId="6" borderId="1" xfId="0" applyFont="1" applyFill="1" applyBorder="1" applyAlignment="1">
      <alignment horizontal="justify" vertical="center" wrapText="1"/>
    </xf>
    <xf numFmtId="0" fontId="26" fillId="6" borderId="12" xfId="2" applyFont="1" applyFill="1" applyBorder="1" applyAlignment="1">
      <alignment horizontal="left" vertical="center" wrapText="1"/>
    </xf>
    <xf numFmtId="0" fontId="26" fillId="6" borderId="12" xfId="1" applyFont="1" applyFill="1" applyBorder="1" applyAlignment="1">
      <alignment horizontal="center" vertical="center" wrapText="1"/>
    </xf>
    <xf numFmtId="165" fontId="26" fillId="6" borderId="12" xfId="4" applyFont="1" applyFill="1" applyBorder="1" applyAlignment="1">
      <alignment horizontal="center" vertical="center" wrapText="1"/>
    </xf>
    <xf numFmtId="0" fontId="26" fillId="6" borderId="11" xfId="2" applyFont="1" applyFill="1" applyBorder="1" applyAlignment="1">
      <alignment vertical="center" wrapText="1"/>
    </xf>
    <xf numFmtId="0" fontId="26" fillId="6" borderId="3" xfId="2" applyFont="1" applyFill="1" applyBorder="1" applyAlignment="1">
      <alignment vertical="center" wrapText="1"/>
    </xf>
    <xf numFmtId="14" fontId="26" fillId="6" borderId="11" xfId="2" applyNumberFormat="1" applyFont="1" applyFill="1" applyBorder="1" applyAlignment="1">
      <alignment vertical="center" wrapText="1"/>
    </xf>
    <xf numFmtId="14" fontId="26" fillId="6" borderId="1" xfId="2" applyNumberFormat="1" applyFont="1" applyFill="1" applyBorder="1" applyAlignment="1">
      <alignment vertical="center" wrapText="1"/>
    </xf>
    <xf numFmtId="14" fontId="26" fillId="6" borderId="3" xfId="2" applyNumberFormat="1" applyFont="1" applyFill="1" applyBorder="1" applyAlignment="1">
      <alignment vertical="center" wrapText="1"/>
    </xf>
    <xf numFmtId="14" fontId="26" fillId="6" borderId="6" xfId="2" applyNumberFormat="1" applyFont="1" applyFill="1" applyBorder="1" applyAlignment="1">
      <alignment vertical="center" wrapText="1"/>
    </xf>
    <xf numFmtId="4" fontId="26" fillId="6" borderId="27" xfId="1" applyNumberFormat="1" applyFont="1" applyFill="1" applyBorder="1" applyAlignment="1">
      <alignment horizontal="center" vertical="center" wrapText="1"/>
    </xf>
    <xf numFmtId="4" fontId="26" fillId="6" borderId="45" xfId="2" applyNumberFormat="1" applyFont="1" applyFill="1" applyBorder="1" applyAlignment="1">
      <alignment horizontal="center" vertical="center" wrapText="1"/>
    </xf>
    <xf numFmtId="4" fontId="26" fillId="6" borderId="46" xfId="2" applyNumberFormat="1" applyFont="1" applyFill="1" applyBorder="1" applyAlignment="1">
      <alignment horizontal="center" vertical="center" wrapText="1"/>
    </xf>
    <xf numFmtId="4" fontId="26" fillId="6" borderId="47" xfId="2" applyNumberFormat="1" applyFont="1" applyFill="1" applyBorder="1" applyAlignment="1">
      <alignment horizontal="center" vertical="center" wrapText="1"/>
    </xf>
    <xf numFmtId="0" fontId="30" fillId="6" borderId="3" xfId="2" applyFont="1" applyFill="1" applyBorder="1" applyAlignment="1">
      <alignment horizontal="center" vertical="center" wrapText="1"/>
    </xf>
    <xf numFmtId="168" fontId="26" fillId="6" borderId="6" xfId="4" applyNumberFormat="1" applyFont="1" applyFill="1" applyBorder="1" applyAlignment="1">
      <alignment horizontal="center" vertical="center" wrapText="1"/>
    </xf>
    <xf numFmtId="14" fontId="30" fillId="6" borderId="11" xfId="2" applyNumberFormat="1" applyFont="1" applyFill="1" applyBorder="1" applyAlignment="1">
      <alignment horizontal="center" vertical="center" wrapText="1"/>
    </xf>
    <xf numFmtId="4" fontId="26" fillId="6" borderId="48" xfId="2" applyNumberFormat="1" applyFont="1" applyFill="1" applyBorder="1" applyAlignment="1">
      <alignment horizontal="center" vertical="center" wrapText="1"/>
    </xf>
    <xf numFmtId="4" fontId="26" fillId="6" borderId="49" xfId="2" applyNumberFormat="1" applyFont="1" applyFill="1" applyBorder="1" applyAlignment="1">
      <alignment horizontal="center" vertical="center" wrapText="1"/>
    </xf>
    <xf numFmtId="4" fontId="30" fillId="6" borderId="50" xfId="2" applyNumberFormat="1" applyFont="1" applyFill="1" applyBorder="1" applyAlignment="1">
      <alignment horizontal="center" vertical="center" wrapText="1"/>
    </xf>
    <xf numFmtId="4" fontId="26" fillId="6" borderId="1" xfId="2" applyNumberFormat="1" applyFont="1" applyFill="1" applyBorder="1" applyAlignment="1">
      <alignment horizontal="justify" vertical="center" wrapText="1"/>
    </xf>
    <xf numFmtId="4" fontId="26" fillId="0" borderId="12" xfId="2" applyNumberFormat="1" applyFont="1" applyBorder="1" applyAlignment="1">
      <alignment horizontal="justify" vertical="center" wrapText="1"/>
    </xf>
    <xf numFmtId="4" fontId="26" fillId="6" borderId="16" xfId="0" applyNumberFormat="1" applyFont="1" applyFill="1" applyBorder="1"/>
    <xf numFmtId="4" fontId="26" fillId="6" borderId="0" xfId="0" applyNumberFormat="1" applyFont="1" applyFill="1"/>
    <xf numFmtId="167" fontId="26" fillId="6" borderId="9" xfId="0" applyNumberFormat="1" applyFont="1" applyFill="1" applyBorder="1" applyAlignment="1">
      <alignment horizontal="center" vertical="center"/>
    </xf>
    <xf numFmtId="0" fontId="26" fillId="6" borderId="40" xfId="2" applyFont="1" applyFill="1" applyBorder="1" applyAlignment="1">
      <alignment horizontal="center" vertical="center" wrapText="1"/>
    </xf>
    <xf numFmtId="0" fontId="35" fillId="6" borderId="1" xfId="0" applyFont="1" applyFill="1" applyBorder="1" applyAlignment="1">
      <alignment horizontal="justify" vertical="center" wrapText="1"/>
    </xf>
    <xf numFmtId="0" fontId="26" fillId="6" borderId="51" xfId="2" applyFont="1" applyFill="1" applyBorder="1" applyAlignment="1">
      <alignment horizontal="center" vertical="center" wrapText="1"/>
    </xf>
    <xf numFmtId="0" fontId="26" fillId="6" borderId="11" xfId="2" quotePrefix="1" applyFont="1" applyFill="1" applyBorder="1" applyAlignment="1">
      <alignment horizontal="left" vertical="center" wrapText="1"/>
    </xf>
    <xf numFmtId="49" fontId="26" fillId="6" borderId="11" xfId="0" applyNumberFormat="1" applyFont="1" applyFill="1" applyBorder="1" applyAlignment="1">
      <alignment horizontal="left" vertical="center" wrapText="1"/>
    </xf>
    <xf numFmtId="49" fontId="26" fillId="6" borderId="1" xfId="0" applyNumberFormat="1" applyFont="1" applyFill="1" applyBorder="1" applyAlignment="1">
      <alignment horizontal="left" vertical="center" wrapText="1"/>
    </xf>
    <xf numFmtId="164" fontId="26" fillId="6" borderId="14" xfId="4" applyNumberFormat="1" applyFont="1" applyFill="1" applyBorder="1" applyAlignment="1">
      <alignment horizontal="center" vertical="center" wrapText="1"/>
    </xf>
    <xf numFmtId="164" fontId="26" fillId="6" borderId="6" xfId="2" applyNumberFormat="1" applyFont="1" applyFill="1" applyBorder="1" applyAlignment="1">
      <alignment horizontal="center" vertical="center" wrapText="1"/>
    </xf>
    <xf numFmtId="164" fontId="26" fillId="6" borderId="12" xfId="2" applyNumberFormat="1" applyFont="1" applyFill="1" applyBorder="1" applyAlignment="1">
      <alignment horizontal="center" vertical="center" wrapText="1"/>
    </xf>
    <xf numFmtId="0" fontId="26" fillId="0" borderId="4" xfId="2" applyFont="1" applyBorder="1" applyAlignment="1">
      <alignment horizontal="center" vertical="center" wrapText="1"/>
    </xf>
    <xf numFmtId="0" fontId="26" fillId="0" borderId="1" xfId="2" applyFont="1" applyBorder="1" applyAlignment="1">
      <alignment horizontal="center" vertical="center" wrapText="1"/>
    </xf>
    <xf numFmtId="0" fontId="26" fillId="0" borderId="12" xfId="2" applyFont="1" applyBorder="1" applyAlignment="1">
      <alignment horizontal="center" vertical="center" wrapText="1"/>
    </xf>
    <xf numFmtId="4" fontId="30" fillId="0" borderId="6" xfId="2" applyNumberFormat="1" applyFont="1" applyBorder="1" applyAlignment="1">
      <alignment horizontal="center" vertical="center" wrapText="1"/>
    </xf>
    <xf numFmtId="0" fontId="26" fillId="0" borderId="11" xfId="2" applyFont="1" applyBorder="1" applyAlignment="1">
      <alignment horizontal="center" vertical="center" wrapText="1"/>
    </xf>
    <xf numFmtId="0" fontId="35" fillId="6" borderId="6" xfId="0" applyFont="1" applyFill="1" applyBorder="1" applyAlignment="1">
      <alignment horizontal="justify" vertical="center" wrapText="1"/>
    </xf>
    <xf numFmtId="0" fontId="24" fillId="0" borderId="0" xfId="1" applyFont="1" applyAlignment="1">
      <alignment vertical="center" wrapText="1"/>
    </xf>
    <xf numFmtId="14" fontId="26" fillId="0" borderId="4" xfId="2" applyNumberFormat="1" applyFont="1" applyBorder="1" applyAlignment="1">
      <alignment horizontal="center" vertical="center" wrapText="1"/>
    </xf>
    <xf numFmtId="4" fontId="26" fillId="0" borderId="1" xfId="2" applyNumberFormat="1" applyFont="1" applyBorder="1" applyAlignment="1">
      <alignment horizontal="center" vertical="center" wrapText="1"/>
    </xf>
    <xf numFmtId="0" fontId="26" fillId="0" borderId="1" xfId="2" applyFont="1" applyBorder="1" applyAlignment="1">
      <alignment horizontal="left" vertical="center" wrapText="1"/>
    </xf>
    <xf numFmtId="0" fontId="2" fillId="0" borderId="0" xfId="0" applyFont="1"/>
    <xf numFmtId="165" fontId="26" fillId="0" borderId="1" xfId="4" applyFont="1" applyFill="1" applyBorder="1" applyAlignment="1">
      <alignment horizontal="left" vertical="center" wrapText="1"/>
    </xf>
    <xf numFmtId="14" fontId="26" fillId="0" borderId="1" xfId="2" applyNumberFormat="1" applyFont="1" applyBorder="1" applyAlignment="1">
      <alignment horizontal="center" vertical="center" wrapText="1"/>
    </xf>
    <xf numFmtId="0" fontId="30" fillId="0" borderId="1" xfId="2" applyFont="1" applyBorder="1" applyAlignment="1">
      <alignment horizontal="center" vertical="center" wrapText="1"/>
    </xf>
    <xf numFmtId="0" fontId="2" fillId="0" borderId="0" xfId="1" applyFont="1" applyAlignment="1">
      <alignment horizontal="center" vertical="center" wrapText="1"/>
    </xf>
    <xf numFmtId="4" fontId="26" fillId="0" borderId="11" xfId="2" applyNumberFormat="1" applyFont="1" applyBorder="1" applyAlignment="1">
      <alignment horizontal="center" vertical="center" wrapText="1"/>
    </xf>
    <xf numFmtId="4" fontId="26" fillId="0" borderId="14" xfId="2" applyNumberFormat="1" applyFont="1" applyBorder="1" applyAlignment="1">
      <alignment horizontal="center" vertical="center" wrapText="1"/>
    </xf>
    <xf numFmtId="14" fontId="26" fillId="0" borderId="14" xfId="2" applyNumberFormat="1" applyFont="1" applyBorder="1" applyAlignment="1">
      <alignment horizontal="center" vertical="center" wrapText="1"/>
    </xf>
    <xf numFmtId="0" fontId="26" fillId="0" borderId="35" xfId="2" applyFont="1" applyBorder="1" applyAlignment="1">
      <alignment horizontal="center" vertical="center" wrapText="1"/>
    </xf>
    <xf numFmtId="0" fontId="26" fillId="0" borderId="2" xfId="2" applyFont="1" applyBorder="1" applyAlignment="1">
      <alignment horizontal="left" vertical="center" wrapText="1"/>
    </xf>
    <xf numFmtId="14" fontId="26" fillId="0" borderId="1" xfId="2" applyNumberFormat="1" applyFont="1" applyBorder="1" applyAlignment="1">
      <alignment horizontal="left" vertical="center" wrapText="1"/>
    </xf>
    <xf numFmtId="0" fontId="26" fillId="0" borderId="13" xfId="2" applyFont="1" applyBorder="1" applyAlignment="1">
      <alignment horizontal="center" vertical="center" wrapText="1"/>
    </xf>
    <xf numFmtId="4" fontId="26" fillId="0" borderId="4" xfId="2" applyNumberFormat="1" applyFont="1" applyBorder="1" applyAlignment="1">
      <alignment horizontal="center" vertical="center" wrapText="1"/>
    </xf>
    <xf numFmtId="14" fontId="30" fillId="0" borderId="4" xfId="2" applyNumberFormat="1" applyFont="1" applyBorder="1" applyAlignment="1">
      <alignment horizontal="center" vertical="center" wrapText="1"/>
    </xf>
    <xf numFmtId="0" fontId="26" fillId="0" borderId="5" xfId="2" applyFont="1" applyBorder="1" applyAlignment="1">
      <alignment horizontal="center" vertical="center" wrapText="1"/>
    </xf>
    <xf numFmtId="0" fontId="30" fillId="0" borderId="6" xfId="2" applyFont="1" applyBorder="1" applyAlignment="1">
      <alignment horizontal="center" vertical="center" wrapText="1"/>
    </xf>
    <xf numFmtId="0" fontId="26" fillId="0" borderId="7" xfId="2" applyFont="1" applyBorder="1" applyAlignment="1">
      <alignment horizontal="center" vertical="center" wrapText="1"/>
    </xf>
    <xf numFmtId="0" fontId="30" fillId="0" borderId="4" xfId="2" applyFont="1" applyBorder="1" applyAlignment="1">
      <alignment horizontal="center" vertical="center" wrapText="1"/>
    </xf>
    <xf numFmtId="0" fontId="30" fillId="0" borderId="11" xfId="2" applyFont="1" applyBorder="1" applyAlignment="1">
      <alignment horizontal="center" vertical="center" wrapText="1"/>
    </xf>
    <xf numFmtId="165" fontId="26" fillId="0" borderId="1" xfId="4" applyFont="1" applyFill="1" applyBorder="1" applyAlignment="1">
      <alignment horizontal="center" vertical="center" wrapText="1"/>
    </xf>
    <xf numFmtId="169" fontId="33" fillId="0" borderId="37" xfId="12" applyNumberFormat="1" applyFont="1" applyBorder="1" applyAlignment="1">
      <alignment horizontal="center" vertical="center"/>
    </xf>
    <xf numFmtId="169" fontId="33" fillId="0" borderId="4" xfId="12" applyNumberFormat="1" applyFont="1" applyBorder="1" applyAlignment="1">
      <alignment horizontal="center" vertical="center"/>
    </xf>
    <xf numFmtId="170" fontId="33" fillId="0" borderId="4" xfId="12" applyNumberFormat="1" applyFont="1" applyBorder="1" applyAlignment="1">
      <alignment horizontal="center" vertical="center"/>
    </xf>
    <xf numFmtId="0" fontId="26" fillId="0" borderId="42" xfId="2" applyFont="1" applyBorder="1" applyAlignment="1">
      <alignment horizontal="center" vertical="center" wrapText="1"/>
    </xf>
    <xf numFmtId="169" fontId="33" fillId="0" borderId="12" xfId="12" applyNumberFormat="1" applyFont="1" applyBorder="1" applyAlignment="1">
      <alignment horizontal="center" vertical="center" wrapText="1"/>
    </xf>
    <xf numFmtId="169" fontId="33" fillId="0" borderId="12" xfId="12" applyNumberFormat="1" applyFont="1" applyBorder="1" applyAlignment="1">
      <alignment horizontal="center" vertical="center"/>
    </xf>
    <xf numFmtId="170" fontId="33" fillId="0" borderId="12" xfId="12" applyNumberFormat="1" applyFont="1" applyBorder="1" applyAlignment="1">
      <alignment horizontal="center" vertical="center"/>
    </xf>
    <xf numFmtId="0" fontId="34" fillId="0" borderId="4" xfId="2" applyFont="1" applyBorder="1" applyAlignment="1">
      <alignment horizontal="center" vertical="center" wrapText="1"/>
    </xf>
    <xf numFmtId="170" fontId="33" fillId="0" borderId="37" xfId="12" applyNumberFormat="1" applyFont="1" applyBorder="1" applyAlignment="1">
      <alignment horizontal="center" vertical="center"/>
    </xf>
    <xf numFmtId="15" fontId="33" fillId="0" borderId="37" xfId="12" applyNumberFormat="1" applyFont="1" applyBorder="1" applyAlignment="1">
      <alignment horizontal="center" vertical="center"/>
    </xf>
    <xf numFmtId="169" fontId="33" fillId="0" borderId="42" xfId="12" applyNumberFormat="1" applyFont="1" applyBorder="1" applyAlignment="1">
      <alignment horizontal="center" vertical="center"/>
    </xf>
    <xf numFmtId="170" fontId="33" fillId="0" borderId="42" xfId="12" applyNumberFormat="1" applyFont="1" applyBorder="1" applyAlignment="1">
      <alignment horizontal="center" vertical="center"/>
    </xf>
    <xf numFmtId="15" fontId="33" fillId="0" borderId="42" xfId="12" applyNumberFormat="1" applyFont="1" applyBorder="1" applyAlignment="1">
      <alignment horizontal="center" vertical="center"/>
    </xf>
    <xf numFmtId="0" fontId="26" fillId="0" borderId="4" xfId="1" applyFont="1" applyBorder="1" applyAlignment="1">
      <alignment horizontal="center" vertical="center" wrapText="1"/>
    </xf>
    <xf numFmtId="0" fontId="26" fillId="0" borderId="37" xfId="1" applyFont="1" applyBorder="1" applyAlignment="1">
      <alignment horizontal="center" vertical="center" wrapText="1"/>
    </xf>
    <xf numFmtId="4" fontId="26" fillId="0" borderId="12" xfId="2" applyNumberFormat="1" applyFont="1" applyBorder="1" applyAlignment="1">
      <alignment horizontal="center" vertical="center" wrapText="1"/>
    </xf>
    <xf numFmtId="14" fontId="26" fillId="0" borderId="12" xfId="2" applyNumberFormat="1" applyFont="1" applyBorder="1" applyAlignment="1">
      <alignment horizontal="center" vertical="center" wrapText="1"/>
    </xf>
    <xf numFmtId="14" fontId="26" fillId="0" borderId="11" xfId="2" applyNumberFormat="1" applyFont="1" applyBorder="1" applyAlignment="1">
      <alignment horizontal="center" vertical="center" wrapText="1"/>
    </xf>
    <xf numFmtId="0" fontId="26" fillId="6" borderId="1" xfId="2" quotePrefix="1" applyFont="1" applyFill="1" applyBorder="1" applyAlignment="1">
      <alignment horizontal="left" vertical="center" wrapText="1"/>
    </xf>
    <xf numFmtId="0" fontId="32" fillId="6" borderId="13" xfId="2" applyFont="1" applyFill="1" applyBorder="1" applyAlignment="1">
      <alignment horizontal="center" vertical="center" wrapText="1"/>
    </xf>
    <xf numFmtId="4" fontId="26" fillId="6" borderId="6" xfId="0" applyNumberFormat="1" applyFont="1" applyFill="1" applyBorder="1" applyAlignment="1">
      <alignment horizontal="center" vertical="center"/>
    </xf>
    <xf numFmtId="0" fontId="26" fillId="6" borderId="12" xfId="2" applyFont="1" applyFill="1" applyBorder="1" applyAlignment="1">
      <alignment horizontal="justify" vertical="center" wrapText="1"/>
    </xf>
    <xf numFmtId="0" fontId="26" fillId="6" borderId="6" xfId="2" applyFont="1" applyFill="1" applyBorder="1" applyAlignment="1">
      <alignment horizontal="left" vertical="center" wrapText="1"/>
    </xf>
    <xf numFmtId="0" fontId="26" fillId="6" borderId="6" xfId="2" applyFont="1" applyFill="1" applyBorder="1" applyAlignment="1">
      <alignment horizontal="justify" vertical="center" wrapText="1"/>
    </xf>
    <xf numFmtId="4" fontId="30" fillId="6" borderId="6" xfId="2" applyNumberFormat="1" applyFont="1" applyFill="1" applyBorder="1" applyAlignment="1">
      <alignment horizontal="center" vertical="center" wrapText="1"/>
    </xf>
    <xf numFmtId="49" fontId="26" fillId="6" borderId="6" xfId="2" applyNumberFormat="1" applyFont="1" applyFill="1" applyBorder="1" applyAlignment="1">
      <alignment horizontal="center" vertical="center" wrapText="1"/>
    </xf>
    <xf numFmtId="0" fontId="26" fillId="6" borderId="14" xfId="2" applyFont="1" applyFill="1" applyBorder="1" applyAlignment="1">
      <alignment horizontal="left" vertical="center" wrapText="1"/>
    </xf>
    <xf numFmtId="4" fontId="26" fillId="6" borderId="38" xfId="2" applyNumberFormat="1" applyFont="1" applyFill="1" applyBorder="1" applyAlignment="1">
      <alignment horizontal="center" vertical="center" wrapText="1"/>
    </xf>
    <xf numFmtId="0" fontId="26" fillId="6" borderId="30" xfId="2" applyFont="1" applyFill="1" applyBorder="1" applyAlignment="1">
      <alignment horizontal="justify" vertical="center" wrapText="1"/>
    </xf>
    <xf numFmtId="4" fontId="26" fillId="6" borderId="9" xfId="2" applyNumberFormat="1" applyFont="1" applyFill="1" applyBorder="1" applyAlignment="1">
      <alignment horizontal="center" vertical="center" wrapText="1"/>
    </xf>
    <xf numFmtId="0" fontId="26" fillId="6" borderId="9" xfId="2" applyFont="1" applyFill="1" applyBorder="1" applyAlignment="1">
      <alignment horizontal="left" vertical="center" wrapText="1"/>
    </xf>
    <xf numFmtId="0" fontId="26" fillId="6" borderId="9" xfId="2" applyFont="1" applyFill="1" applyBorder="1" applyAlignment="1">
      <alignment horizontal="justify" vertical="center" wrapText="1"/>
    </xf>
    <xf numFmtId="0" fontId="26" fillId="6" borderId="15" xfId="2" applyFont="1" applyFill="1" applyBorder="1" applyAlignment="1">
      <alignment horizontal="left" vertical="center" wrapText="1"/>
    </xf>
    <xf numFmtId="0" fontId="26" fillId="6" borderId="14" xfId="2" applyFont="1" applyFill="1" applyBorder="1" applyAlignment="1">
      <alignment horizontal="justify" vertical="center" wrapText="1"/>
    </xf>
    <xf numFmtId="165" fontId="26" fillId="0" borderId="1" xfId="4" applyFont="1" applyBorder="1" applyAlignment="1">
      <alignment horizontal="left" vertical="center" wrapText="1"/>
    </xf>
    <xf numFmtId="165" fontId="26" fillId="6" borderId="1" xfId="4" applyFont="1" applyFill="1" applyBorder="1" applyAlignment="1">
      <alignment horizontal="left" vertical="center" wrapText="1"/>
    </xf>
    <xf numFmtId="0" fontId="26" fillId="6" borderId="2" xfId="2" applyFont="1" applyFill="1" applyBorder="1" applyAlignment="1">
      <alignment horizontal="left" vertical="center" wrapText="1"/>
    </xf>
    <xf numFmtId="0" fontId="35" fillId="6" borderId="3" xfId="0" applyFont="1" applyFill="1" applyBorder="1" applyAlignment="1">
      <alignment horizontal="justify" vertical="center" wrapText="1"/>
    </xf>
    <xf numFmtId="0" fontId="26" fillId="0" borderId="37" xfId="2" applyFont="1" applyBorder="1" applyAlignment="1">
      <alignment horizontal="center" vertical="center" wrapText="1"/>
    </xf>
    <xf numFmtId="0" fontId="26" fillId="6" borderId="38" xfId="2" applyFont="1" applyFill="1" applyBorder="1" applyAlignment="1">
      <alignment horizontal="center" vertical="center" wrapText="1"/>
    </xf>
    <xf numFmtId="0" fontId="37" fillId="6" borderId="1" xfId="2" applyFont="1" applyFill="1" applyBorder="1" applyAlignment="1">
      <alignment horizontal="center" vertical="center" wrapText="1"/>
    </xf>
    <xf numFmtId="0" fontId="7" fillId="0" borderId="0" xfId="1" applyFont="1" applyAlignment="1">
      <alignment horizontal="center" vertical="center" wrapText="1"/>
    </xf>
    <xf numFmtId="0" fontId="10" fillId="2" borderId="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6" fillId="0" borderId="0" xfId="0" applyFont="1" applyAlignment="1">
      <alignment horizontal="center"/>
    </xf>
    <xf numFmtId="10" fontId="10" fillId="2" borderId="3" xfId="11" applyNumberFormat="1" applyFont="1" applyFill="1" applyBorder="1" applyAlignment="1">
      <alignment horizontal="center" vertical="center" wrapText="1"/>
    </xf>
    <xf numFmtId="10" fontId="10" fillId="2" borderId="11" xfId="11" applyNumberFormat="1" applyFont="1" applyFill="1" applyBorder="1" applyAlignment="1">
      <alignment horizontal="center" vertical="center" wrapText="1"/>
    </xf>
    <xf numFmtId="0" fontId="26" fillId="6" borderId="15" xfId="2" applyFont="1" applyFill="1" applyBorder="1" applyAlignment="1">
      <alignment horizontal="center" vertical="center" wrapText="1"/>
    </xf>
    <xf numFmtId="0" fontId="26" fillId="6" borderId="11" xfId="2" applyFont="1" applyFill="1" applyBorder="1" applyAlignment="1">
      <alignment horizontal="center" vertical="center" wrapText="1"/>
    </xf>
    <xf numFmtId="0" fontId="24" fillId="6" borderId="24" xfId="1" applyFont="1" applyFill="1" applyBorder="1" applyAlignment="1">
      <alignment horizontal="center" vertical="center" wrapText="1"/>
    </xf>
    <xf numFmtId="0" fontId="24" fillId="6" borderId="22" xfId="1" applyFont="1" applyFill="1" applyBorder="1" applyAlignment="1">
      <alignment horizontal="center" vertical="center" wrapText="1"/>
    </xf>
    <xf numFmtId="0" fontId="24" fillId="6" borderId="23" xfId="1" applyFont="1" applyFill="1" applyBorder="1" applyAlignment="1">
      <alignment horizontal="center" vertical="center" wrapText="1"/>
    </xf>
    <xf numFmtId="0" fontId="26" fillId="6" borderId="21" xfId="2" applyFont="1" applyFill="1" applyBorder="1" applyAlignment="1">
      <alignment horizontal="center" vertical="center" wrapText="1"/>
    </xf>
    <xf numFmtId="0" fontId="26" fillId="6" borderId="19" xfId="2" applyFont="1" applyFill="1" applyBorder="1" applyAlignment="1">
      <alignment horizontal="center" vertical="center" wrapText="1"/>
    </xf>
    <xf numFmtId="0" fontId="26" fillId="6" borderId="20" xfId="2" applyFont="1" applyFill="1" applyBorder="1" applyAlignment="1">
      <alignment horizontal="center" vertical="center" wrapText="1"/>
    </xf>
    <xf numFmtId="0" fontId="26" fillId="6" borderId="21" xfId="1" applyFont="1" applyFill="1" applyBorder="1" applyAlignment="1">
      <alignment horizontal="center" vertical="center" wrapText="1"/>
    </xf>
    <xf numFmtId="0" fontId="26" fillId="6" borderId="19" xfId="1" applyFont="1" applyFill="1" applyBorder="1" applyAlignment="1">
      <alignment horizontal="center" vertical="center" wrapText="1"/>
    </xf>
    <xf numFmtId="0" fontId="26" fillId="6" borderId="31" xfId="1" applyFont="1" applyFill="1" applyBorder="1" applyAlignment="1">
      <alignment horizontal="center" vertical="center" wrapText="1"/>
    </xf>
    <xf numFmtId="0" fontId="26" fillId="6" borderId="20" xfId="1" applyFont="1" applyFill="1" applyBorder="1" applyAlignment="1">
      <alignment horizontal="center" vertical="center" wrapText="1"/>
    </xf>
    <xf numFmtId="0" fontId="26" fillId="6" borderId="14" xfId="2" applyFont="1" applyFill="1" applyBorder="1" applyAlignment="1">
      <alignment horizontal="center" vertical="center" wrapText="1"/>
    </xf>
    <xf numFmtId="0" fontId="26" fillId="6" borderId="12" xfId="2" applyFont="1" applyFill="1" applyBorder="1" applyAlignment="1">
      <alignment horizontal="center" vertical="center" wrapText="1"/>
    </xf>
    <xf numFmtId="14" fontId="26" fillId="6" borderId="4" xfId="2" applyNumberFormat="1"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14" fontId="26" fillId="6" borderId="3" xfId="2" applyNumberFormat="1" applyFont="1" applyFill="1" applyBorder="1" applyAlignment="1">
      <alignment horizontal="center" vertical="center" wrapText="1"/>
    </xf>
    <xf numFmtId="14" fontId="26" fillId="6" borderId="6" xfId="2" applyNumberFormat="1" applyFont="1" applyFill="1" applyBorder="1" applyAlignment="1">
      <alignment horizontal="center" vertical="center" wrapText="1"/>
    </xf>
    <xf numFmtId="0" fontId="20" fillId="6" borderId="25" xfId="1" applyFont="1" applyFill="1" applyBorder="1" applyAlignment="1">
      <alignment horizontal="center" vertical="center" wrapText="1"/>
    </xf>
    <xf numFmtId="0" fontId="20" fillId="6" borderId="18" xfId="1" applyFont="1" applyFill="1" applyBorder="1" applyAlignment="1">
      <alignment horizontal="center" vertical="center" wrapText="1"/>
    </xf>
    <xf numFmtId="0" fontId="26" fillId="0" borderId="21" xfId="2" applyFont="1" applyBorder="1" applyAlignment="1">
      <alignment horizontal="center" vertical="center" wrapText="1"/>
    </xf>
    <xf numFmtId="0" fontId="26" fillId="0" borderId="19" xfId="2" applyFont="1" applyBorder="1" applyAlignment="1">
      <alignment horizontal="center" vertical="center" wrapText="1"/>
    </xf>
    <xf numFmtId="0" fontId="26" fillId="0" borderId="31" xfId="2" applyFont="1" applyBorder="1" applyAlignment="1">
      <alignment horizontal="center" vertical="center" wrapText="1"/>
    </xf>
    <xf numFmtId="0" fontId="26" fillId="0" borderId="20" xfId="2" applyFont="1" applyBorder="1" applyAlignment="1">
      <alignment horizontal="center" vertical="center" wrapText="1"/>
    </xf>
    <xf numFmtId="0" fontId="26" fillId="6" borderId="33" xfId="2" applyFont="1" applyFill="1" applyBorder="1" applyAlignment="1">
      <alignment horizontal="center" vertical="center" wrapText="1"/>
    </xf>
    <xf numFmtId="0" fontId="26" fillId="6" borderId="29" xfId="2" applyFont="1" applyFill="1" applyBorder="1" applyAlignment="1">
      <alignment horizontal="center" vertical="center" wrapText="1"/>
    </xf>
    <xf numFmtId="0" fontId="26" fillId="6" borderId="34" xfId="2" applyFont="1" applyFill="1" applyBorder="1" applyAlignment="1">
      <alignment horizontal="center" vertical="center" wrapText="1"/>
    </xf>
    <xf numFmtId="14" fontId="26" fillId="6" borderId="11" xfId="2" applyNumberFormat="1" applyFont="1" applyFill="1" applyBorder="1" applyAlignment="1">
      <alignment horizontal="center" vertical="center" wrapText="1"/>
    </xf>
    <xf numFmtId="0" fontId="26" fillId="6" borderId="4" xfId="2" applyFont="1" applyFill="1" applyBorder="1" applyAlignment="1">
      <alignment horizontal="center" vertical="center" wrapText="1"/>
    </xf>
    <xf numFmtId="0" fontId="26" fillId="6" borderId="1" xfId="2" applyFont="1" applyFill="1" applyBorder="1" applyAlignment="1">
      <alignment horizontal="center" vertical="center" wrapText="1"/>
    </xf>
    <xf numFmtId="0" fontId="26" fillId="6" borderId="3" xfId="2" applyFont="1" applyFill="1" applyBorder="1" applyAlignment="1">
      <alignment horizontal="center" vertical="center" wrapText="1"/>
    </xf>
    <xf numFmtId="0" fontId="20" fillId="6" borderId="24"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25" xfId="0" applyFont="1" applyFill="1" applyBorder="1" applyAlignment="1">
      <alignment horizontal="center" vertical="center" wrapText="1"/>
    </xf>
    <xf numFmtId="0" fontId="20" fillId="6" borderId="18" xfId="0" applyFont="1" applyFill="1" applyBorder="1" applyAlignment="1">
      <alignment horizontal="center" vertical="center" wrapText="1"/>
    </xf>
    <xf numFmtId="14" fontId="26" fillId="0" borderId="52" xfId="2" applyNumberFormat="1" applyFont="1" applyBorder="1" applyAlignment="1">
      <alignment horizontal="center" vertical="center" wrapText="1"/>
    </xf>
    <xf numFmtId="14" fontId="26" fillId="0" borderId="27" xfId="2" applyNumberFormat="1" applyFont="1" applyBorder="1" applyAlignment="1">
      <alignment horizontal="center" vertical="center" wrapText="1"/>
    </xf>
    <xf numFmtId="14" fontId="26" fillId="0" borderId="44" xfId="2" applyNumberFormat="1" applyFont="1" applyBorder="1" applyAlignment="1">
      <alignment horizontal="center" vertical="center" wrapText="1"/>
    </xf>
    <xf numFmtId="14" fontId="26" fillId="0" borderId="46" xfId="2" applyNumberFormat="1" applyFont="1" applyBorder="1" applyAlignment="1">
      <alignment horizontal="center" vertical="center" wrapText="1"/>
    </xf>
    <xf numFmtId="0" fontId="26" fillId="6" borderId="31" xfId="2" applyFont="1" applyFill="1" applyBorder="1" applyAlignment="1">
      <alignment horizontal="center" vertical="center" wrapText="1"/>
    </xf>
    <xf numFmtId="0" fontId="26" fillId="6" borderId="6" xfId="2" applyFont="1" applyFill="1" applyBorder="1" applyAlignment="1">
      <alignment horizontal="center" vertical="center" wrapText="1"/>
    </xf>
    <xf numFmtId="0" fontId="26" fillId="0" borderId="4" xfId="2" applyFont="1" applyBorder="1" applyAlignment="1">
      <alignment horizontal="center" vertical="center" wrapText="1"/>
    </xf>
    <xf numFmtId="0" fontId="26" fillId="0" borderId="1" xfId="2" applyFont="1" applyBorder="1" applyAlignment="1">
      <alignment horizontal="center" vertical="center" wrapText="1"/>
    </xf>
    <xf numFmtId="0" fontId="26" fillId="0" borderId="3" xfId="2" applyFont="1" applyBorder="1" applyAlignment="1">
      <alignment horizontal="center" vertical="center" wrapText="1"/>
    </xf>
    <xf numFmtId="0" fontId="26" fillId="0" borderId="6" xfId="2" applyFont="1" applyBorder="1" applyAlignment="1">
      <alignment horizontal="center" vertical="center" wrapText="1"/>
    </xf>
    <xf numFmtId="14" fontId="26" fillId="6" borderId="14" xfId="2" applyNumberFormat="1" applyFont="1" applyFill="1" applyBorder="1" applyAlignment="1">
      <alignment horizontal="center" vertical="center" wrapText="1"/>
    </xf>
    <xf numFmtId="0" fontId="26" fillId="6" borderId="41" xfId="2" applyFont="1" applyFill="1" applyBorder="1" applyAlignment="1">
      <alignment horizontal="center" vertical="center" wrapText="1"/>
    </xf>
    <xf numFmtId="0" fontId="30" fillId="6" borderId="11" xfId="2" applyFont="1" applyFill="1" applyBorder="1" applyAlignment="1">
      <alignment horizontal="center" vertical="center" wrapText="1"/>
    </xf>
    <xf numFmtId="0" fontId="30" fillId="6" borderId="14" xfId="2" applyFont="1" applyFill="1" applyBorder="1" applyAlignment="1">
      <alignment horizontal="center" vertical="center" wrapText="1"/>
    </xf>
    <xf numFmtId="0" fontId="30" fillId="6" borderId="6" xfId="2" applyFont="1" applyFill="1" applyBorder="1" applyAlignment="1">
      <alignment horizontal="center" vertical="center" wrapText="1"/>
    </xf>
    <xf numFmtId="49" fontId="26" fillId="6" borderId="15" xfId="2" applyNumberFormat="1" applyFont="1" applyFill="1" applyBorder="1" applyAlignment="1">
      <alignment horizontal="center" vertical="center" wrapText="1"/>
    </xf>
    <xf numFmtId="49" fontId="26" fillId="6" borderId="14" xfId="2" applyNumberFormat="1" applyFont="1" applyFill="1" applyBorder="1" applyAlignment="1">
      <alignment horizontal="center" vertical="center" wrapText="1"/>
    </xf>
    <xf numFmtId="49" fontId="26" fillId="6" borderId="12" xfId="2" applyNumberFormat="1" applyFont="1" applyFill="1" applyBorder="1" applyAlignment="1">
      <alignment horizontal="center" vertical="center" wrapText="1"/>
    </xf>
    <xf numFmtId="0" fontId="30" fillId="6" borderId="4" xfId="2" applyFont="1" applyFill="1" applyBorder="1" applyAlignment="1">
      <alignment horizontal="center" vertical="center" wrapText="1"/>
    </xf>
    <xf numFmtId="14" fontId="30" fillId="6" borderId="4" xfId="2" applyNumberFormat="1" applyFont="1" applyFill="1" applyBorder="1" applyAlignment="1">
      <alignment horizontal="center" vertical="center" wrapText="1"/>
    </xf>
    <xf numFmtId="14" fontId="30" fillId="6" borderId="14" xfId="2" applyNumberFormat="1" applyFont="1" applyFill="1" applyBorder="1" applyAlignment="1">
      <alignment horizontal="center" vertical="center" wrapText="1"/>
    </xf>
    <xf numFmtId="14" fontId="30" fillId="6" borderId="6" xfId="2" applyNumberFormat="1" applyFont="1" applyFill="1" applyBorder="1" applyAlignment="1">
      <alignment horizontal="center" vertical="center" wrapText="1"/>
    </xf>
    <xf numFmtId="14" fontId="30" fillId="6" borderId="11" xfId="2" applyNumberFormat="1" applyFont="1" applyFill="1" applyBorder="1" applyAlignment="1">
      <alignment horizontal="center" vertical="center" wrapText="1"/>
    </xf>
    <xf numFmtId="0" fontId="8" fillId="0" borderId="13" xfId="1" applyBorder="1" applyAlignment="1">
      <alignment horizontal="left" vertical="center" wrapText="1"/>
    </xf>
    <xf numFmtId="0" fontId="8" fillId="0" borderId="7" xfId="1" applyBorder="1" applyAlignment="1">
      <alignment horizontal="left" vertical="center" wrapText="1"/>
    </xf>
    <xf numFmtId="0" fontId="8" fillId="0" borderId="11" xfId="1" applyBorder="1" applyAlignment="1">
      <alignment horizontal="left" vertical="center" wrapText="1"/>
    </xf>
    <xf numFmtId="0" fontId="8" fillId="0" borderId="1" xfId="1" applyBorder="1" applyAlignment="1">
      <alignment horizontal="left" vertical="center" wrapText="1"/>
    </xf>
    <xf numFmtId="0" fontId="8" fillId="0" borderId="5" xfId="1" applyBorder="1" applyAlignment="1">
      <alignment horizontal="left" vertical="center" wrapText="1"/>
    </xf>
    <xf numFmtId="4" fontId="8" fillId="0" borderId="4" xfId="1" applyNumberFormat="1" applyBorder="1" applyAlignment="1">
      <alignment horizontal="center" vertical="center" wrapText="1"/>
    </xf>
    <xf numFmtId="4" fontId="8" fillId="0" borderId="1" xfId="1" applyNumberFormat="1" applyBorder="1" applyAlignment="1">
      <alignment horizontal="center" vertical="center" wrapText="1"/>
    </xf>
    <xf numFmtId="4" fontId="8" fillId="0" borderId="6" xfId="1" applyNumberFormat="1" applyBorder="1" applyAlignment="1">
      <alignment horizontal="center" vertical="center" wrapText="1"/>
    </xf>
    <xf numFmtId="0" fontId="8" fillId="0" borderId="4" xfId="1" applyBorder="1" applyAlignment="1">
      <alignment horizontal="left" vertical="center" wrapText="1"/>
    </xf>
    <xf numFmtId="0" fontId="8" fillId="0" borderId="6" xfId="1" applyBorder="1" applyAlignment="1">
      <alignment horizontal="left" vertical="center" wrapText="1"/>
    </xf>
    <xf numFmtId="0" fontId="6" fillId="5" borderId="27" xfId="1" applyFont="1" applyFill="1" applyBorder="1" applyAlignment="1">
      <alignment horizontal="center" vertical="center" wrapText="1"/>
    </xf>
    <xf numFmtId="0" fontId="6" fillId="0" borderId="1" xfId="1" applyFont="1" applyBorder="1" applyAlignment="1">
      <alignment horizontal="center" vertical="center" wrapText="1"/>
    </xf>
    <xf numFmtId="0" fontId="6" fillId="0" borderId="11" xfId="1" applyFont="1" applyBorder="1" applyAlignment="1">
      <alignment horizontal="center" vertical="center" wrapText="1"/>
    </xf>
    <xf numFmtId="4" fontId="22" fillId="0" borderId="15" xfId="1" applyNumberFormat="1" applyFont="1" applyBorder="1" applyAlignment="1">
      <alignment horizontal="right" vertical="center" wrapText="1"/>
    </xf>
    <xf numFmtId="4" fontId="22" fillId="0" borderId="14" xfId="1" applyNumberFormat="1" applyFont="1" applyBorder="1" applyAlignment="1">
      <alignment horizontal="right" vertical="center" wrapText="1"/>
    </xf>
    <xf numFmtId="4" fontId="22" fillId="0" borderId="12" xfId="1" applyNumberFormat="1" applyFont="1" applyBorder="1" applyAlignment="1">
      <alignment horizontal="right" vertical="center" wrapText="1"/>
    </xf>
    <xf numFmtId="0" fontId="8" fillId="0" borderId="21" xfId="1" applyBorder="1" applyAlignment="1">
      <alignment horizontal="center" vertical="center" wrapText="1"/>
    </xf>
    <xf numFmtId="0" fontId="8" fillId="0" borderId="19" xfId="1" applyBorder="1" applyAlignment="1">
      <alignment horizontal="center" vertical="center" wrapText="1"/>
    </xf>
    <xf numFmtId="0" fontId="8" fillId="0" borderId="20" xfId="1" applyBorder="1" applyAlignment="1">
      <alignment horizontal="center" vertical="center" wrapText="1"/>
    </xf>
    <xf numFmtId="0" fontId="8" fillId="0" borderId="4" xfId="1" applyBorder="1" applyAlignment="1">
      <alignment horizontal="center" vertical="center" wrapText="1"/>
    </xf>
    <xf numFmtId="0" fontId="8" fillId="0" borderId="1" xfId="1" applyBorder="1" applyAlignment="1">
      <alignment horizontal="center" vertical="center" wrapText="1"/>
    </xf>
    <xf numFmtId="0" fontId="8" fillId="0" borderId="6" xfId="1" applyBorder="1" applyAlignment="1">
      <alignment horizontal="center" vertical="center" wrapText="1"/>
    </xf>
    <xf numFmtId="0" fontId="20" fillId="0" borderId="0" xfId="1" applyFont="1" applyAlignment="1">
      <alignment horizontal="center" vertical="center" wrapText="1"/>
    </xf>
    <xf numFmtId="0" fontId="24" fillId="0" borderId="0" xfId="1" applyFont="1" applyAlignment="1">
      <alignment horizontal="center" vertical="center" wrapText="1"/>
    </xf>
    <xf numFmtId="0" fontId="6" fillId="2" borderId="27" xfId="1" applyFont="1" applyFill="1" applyBorder="1" applyAlignment="1">
      <alignment horizontal="center" vertical="center" wrapText="1"/>
    </xf>
    <xf numFmtId="4" fontId="8" fillId="0" borderId="15" xfId="1" applyNumberFormat="1" applyBorder="1" applyAlignment="1">
      <alignment horizontal="right" vertical="center" wrapText="1"/>
    </xf>
    <xf numFmtId="4" fontId="8" fillId="0" borderId="14" xfId="1" applyNumberFormat="1" applyBorder="1" applyAlignment="1">
      <alignment horizontal="right" vertical="center" wrapText="1"/>
    </xf>
    <xf numFmtId="4" fontId="8" fillId="0" borderId="12" xfId="1" applyNumberFormat="1" applyBorder="1" applyAlignment="1">
      <alignment horizontal="right" vertical="center" wrapText="1"/>
    </xf>
    <xf numFmtId="4" fontId="21" fillId="0" borderId="15" xfId="1" applyNumberFormat="1" applyFont="1" applyBorder="1" applyAlignment="1">
      <alignment horizontal="right" vertical="center" wrapText="1"/>
    </xf>
    <xf numFmtId="4" fontId="21" fillId="0" borderId="12" xfId="1" applyNumberFormat="1" applyFont="1" applyBorder="1" applyAlignment="1">
      <alignment horizontal="right" vertical="center" wrapText="1"/>
    </xf>
    <xf numFmtId="0" fontId="26" fillId="6" borderId="4"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26" fillId="6" borderId="6" xfId="0" applyFont="1" applyFill="1" applyBorder="1" applyAlignment="1">
      <alignment horizontal="center" vertical="center" wrapText="1"/>
    </xf>
    <xf numFmtId="4" fontId="26" fillId="6" borderId="52" xfId="2" applyNumberFormat="1" applyFont="1" applyFill="1" applyBorder="1" applyAlignment="1">
      <alignment horizontal="center" vertical="center" wrapText="1"/>
    </xf>
    <xf numFmtId="0" fontId="26" fillId="6" borderId="49" xfId="2" applyFont="1" applyFill="1" applyBorder="1" applyAlignment="1">
      <alignment horizontal="left" vertical="center" wrapText="1"/>
    </xf>
    <xf numFmtId="14" fontId="26" fillId="6" borderId="15" xfId="2" applyNumberFormat="1" applyFont="1" applyFill="1" applyBorder="1" applyAlignment="1">
      <alignment horizontal="center" vertical="center" wrapText="1"/>
    </xf>
    <xf numFmtId="14" fontId="26" fillId="6" borderId="12" xfId="2" applyNumberFormat="1" applyFont="1" applyFill="1" applyBorder="1" applyAlignment="1">
      <alignment horizontal="center" vertical="center" wrapText="1"/>
    </xf>
    <xf numFmtId="0" fontId="26" fillId="6" borderId="15" xfId="2" quotePrefix="1" applyFont="1" applyFill="1" applyBorder="1" applyAlignment="1">
      <alignment horizontal="left" vertical="center" wrapText="1"/>
    </xf>
    <xf numFmtId="4" fontId="20" fillId="6" borderId="14" xfId="2" applyNumberFormat="1" applyFont="1" applyFill="1" applyBorder="1" applyAlignment="1">
      <alignment horizontal="center" vertical="center" wrapText="1"/>
    </xf>
    <xf numFmtId="4" fontId="30" fillId="6" borderId="14" xfId="2" applyNumberFormat="1" applyFont="1" applyFill="1" applyBorder="1" applyAlignment="1">
      <alignment horizontal="center" vertical="center" wrapText="1"/>
    </xf>
  </cellXfs>
  <cellStyles count="13">
    <cellStyle name="Cancel" xfId="1" xr:uid="{00000000-0005-0000-0000-000000000000}"/>
    <cellStyle name="Cancel 2" xfId="2" xr:uid="{00000000-0005-0000-0000-000001000000}"/>
    <cellStyle name="Euro" xfId="3" xr:uid="{00000000-0005-0000-0000-000002000000}"/>
    <cellStyle name="Millares" xfId="4" builtinId="3"/>
    <cellStyle name="Millares 2" xfId="5" xr:uid="{00000000-0005-0000-0000-000004000000}"/>
    <cellStyle name="Millares 3" xfId="6" xr:uid="{00000000-0005-0000-0000-000005000000}"/>
    <cellStyle name="Normal" xfId="0" builtinId="0"/>
    <cellStyle name="Normal 2" xfId="7" xr:uid="{00000000-0005-0000-0000-000007000000}"/>
    <cellStyle name="Normal 3" xfId="8" xr:uid="{00000000-0005-0000-0000-000008000000}"/>
    <cellStyle name="Normal 4" xfId="12" xr:uid="{00000000-0005-0000-0000-000009000000}"/>
    <cellStyle name="Normal 6" xfId="9" xr:uid="{00000000-0005-0000-0000-00000A000000}"/>
    <cellStyle name="Normal 6 2" xfId="10" xr:uid="{00000000-0005-0000-0000-00000B000000}"/>
    <cellStyle name="Porcentaje" xfId="11" builtinId="5"/>
  </cellStyles>
  <dxfs count="0"/>
  <tableStyles count="0" defaultTableStyle="TableStyleMedium2" defaultPivotStyle="PivotStyleLight16"/>
  <colors>
    <mruColors>
      <color rgb="FFFF99FF"/>
      <color rgb="FFFFE5FF"/>
      <color rgb="FFB9FFD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4</xdr:col>
      <xdr:colOff>1952625</xdr:colOff>
      <xdr:row>1</xdr:row>
      <xdr:rowOff>404813</xdr:rowOff>
    </xdr:to>
    <xdr:pic>
      <xdr:nvPicPr>
        <xdr:cNvPr id="1044" name="Imagen 1" descr="LOGO-NUEVO-ESSALUD">
          <a:extLst>
            <a:ext uri="{FF2B5EF4-FFF2-40B4-BE49-F238E27FC236}">
              <a16:creationId xmlns:a16="http://schemas.microsoft.com/office/drawing/2014/main" id="{00000000-0008-0000-0300-00001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1952625" cy="940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G13"/>
  <sheetViews>
    <sheetView workbookViewId="0">
      <selection activeCell="F5" sqref="F5:F6"/>
    </sheetView>
  </sheetViews>
  <sheetFormatPr baseColWidth="10" defaultRowHeight="12.75"/>
  <cols>
    <col min="2" max="2" width="35.140625" customWidth="1"/>
    <col min="5" max="5" width="12.85546875" customWidth="1"/>
    <col min="6" max="6" width="12.7109375" customWidth="1"/>
    <col min="7" max="7" width="33.28515625" customWidth="1"/>
  </cols>
  <sheetData>
    <row r="5" spans="2:7" ht="25.5">
      <c r="B5" s="22" t="s">
        <v>20</v>
      </c>
      <c r="C5" s="22" t="s">
        <v>54</v>
      </c>
      <c r="D5" s="22" t="s">
        <v>93</v>
      </c>
      <c r="E5" s="26" t="s">
        <v>125</v>
      </c>
      <c r="F5" s="22" t="s">
        <v>25</v>
      </c>
      <c r="G5" s="22" t="s">
        <v>78</v>
      </c>
    </row>
    <row r="6" spans="2:7" ht="84.6" customHeight="1">
      <c r="B6" s="3" t="s">
        <v>28</v>
      </c>
      <c r="C6" s="4">
        <v>5526271.46</v>
      </c>
      <c r="D6" s="4">
        <v>2210508.5840000003</v>
      </c>
      <c r="E6" s="21">
        <f>+C6-D6</f>
        <v>3315762.8759999997</v>
      </c>
      <c r="F6" s="6" t="s">
        <v>97</v>
      </c>
      <c r="G6" s="3" t="s">
        <v>106</v>
      </c>
    </row>
    <row r="7" spans="2:7" ht="60.6" customHeight="1">
      <c r="B7" s="3" t="s">
        <v>65</v>
      </c>
      <c r="C7" s="4">
        <v>9523547</v>
      </c>
      <c r="D7" s="4">
        <v>1904709.4</v>
      </c>
      <c r="E7" s="21">
        <f>+C7-D7</f>
        <v>7618837.5999999996</v>
      </c>
      <c r="F7" s="6" t="s">
        <v>26</v>
      </c>
      <c r="G7" s="7" t="s">
        <v>130</v>
      </c>
    </row>
    <row r="8" spans="2:7" ht="102.6" customHeight="1">
      <c r="B8" s="3" t="s">
        <v>6</v>
      </c>
      <c r="C8" s="4">
        <v>8365692</v>
      </c>
      <c r="D8" s="4">
        <f>+C8*0.2</f>
        <v>1673138.4000000001</v>
      </c>
      <c r="E8" s="21">
        <f>+C8-D8</f>
        <v>6692553.5999999996</v>
      </c>
      <c r="F8" s="6" t="s">
        <v>102</v>
      </c>
      <c r="G8" s="7" t="s">
        <v>131</v>
      </c>
    </row>
    <row r="9" spans="2:7" ht="18" customHeight="1">
      <c r="B9" s="3" t="s">
        <v>128</v>
      </c>
      <c r="C9" s="4"/>
      <c r="D9" s="4"/>
      <c r="E9" s="21">
        <v>845084.59</v>
      </c>
      <c r="F9" s="6"/>
      <c r="G9" s="7"/>
    </row>
    <row r="10" spans="2:7" ht="21" customHeight="1">
      <c r="B10" s="29" t="s">
        <v>129</v>
      </c>
      <c r="C10" s="28"/>
      <c r="D10" s="28"/>
      <c r="E10" s="27">
        <f>SUM(E6:E9)</f>
        <v>18472238.665999997</v>
      </c>
      <c r="F10" s="28"/>
      <c r="G10" s="28"/>
    </row>
    <row r="13" spans="2:7">
      <c r="E13" s="24"/>
    </row>
  </sheetData>
  <phoneticPr fontId="12"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54"/>
  <sheetViews>
    <sheetView zoomScale="96" zoomScaleNormal="96" workbookViewId="0">
      <selection activeCell="F5" sqref="F5:F6"/>
    </sheetView>
  </sheetViews>
  <sheetFormatPr baseColWidth="10" defaultRowHeight="12.75"/>
  <cols>
    <col min="2" max="2" width="4.5703125" style="5" customWidth="1"/>
    <col min="3" max="3" width="11" style="5" customWidth="1"/>
    <col min="4" max="4" width="32.140625" style="1" customWidth="1"/>
    <col min="5" max="5" width="9.140625" style="2" customWidth="1"/>
    <col min="6" max="6" width="9.5703125" style="2" customWidth="1"/>
    <col min="7" max="7" width="39" style="12" customWidth="1"/>
    <col min="8" max="8" width="23.7109375" style="12" customWidth="1"/>
    <col min="9" max="10" width="11" style="5" customWidth="1"/>
  </cols>
  <sheetData>
    <row r="2" spans="2:11" ht="15.6" customHeight="1">
      <c r="B2" s="324"/>
      <c r="C2" s="324"/>
      <c r="D2" s="324"/>
      <c r="E2" s="324"/>
      <c r="F2" s="324"/>
      <c r="G2" s="324"/>
      <c r="H2"/>
      <c r="I2" s="8"/>
      <c r="J2" s="8"/>
    </row>
    <row r="3" spans="2:11" ht="21.75" customHeight="1">
      <c r="B3" s="324" t="s">
        <v>287</v>
      </c>
      <c r="C3" s="324"/>
      <c r="D3" s="324"/>
      <c r="E3" s="324"/>
      <c r="F3" s="324"/>
      <c r="G3" s="324"/>
      <c r="H3" s="324"/>
      <c r="I3" s="8"/>
      <c r="J3" s="8"/>
    </row>
    <row r="5" spans="2:11" ht="33" customHeight="1">
      <c r="B5" s="30" t="s">
        <v>23</v>
      </c>
      <c r="C5" s="30" t="s">
        <v>132</v>
      </c>
      <c r="D5" s="30" t="s">
        <v>20</v>
      </c>
      <c r="E5" s="30" t="s">
        <v>54</v>
      </c>
      <c r="F5" s="30" t="s">
        <v>224</v>
      </c>
      <c r="G5" s="30" t="s">
        <v>225</v>
      </c>
      <c r="H5" s="30" t="s">
        <v>223</v>
      </c>
      <c r="I5" s="30" t="s">
        <v>32</v>
      </c>
      <c r="J5" s="30"/>
    </row>
    <row r="6" spans="2:11" ht="68.45" customHeight="1">
      <c r="B6" s="31">
        <v>1</v>
      </c>
      <c r="C6" s="32" t="s">
        <v>133</v>
      </c>
      <c r="D6" s="33" t="s">
        <v>134</v>
      </c>
      <c r="E6" s="34">
        <v>562500</v>
      </c>
      <c r="F6" s="34">
        <v>100000</v>
      </c>
      <c r="G6" s="33" t="s">
        <v>209</v>
      </c>
      <c r="H6" s="40" t="s">
        <v>234</v>
      </c>
      <c r="I6" s="41"/>
      <c r="J6" s="41"/>
    </row>
    <row r="7" spans="2:11" ht="112.9" customHeight="1">
      <c r="B7" s="31">
        <v>2</v>
      </c>
      <c r="C7" s="32" t="s">
        <v>133</v>
      </c>
      <c r="D7" s="33" t="s">
        <v>135</v>
      </c>
      <c r="E7" s="34">
        <v>0</v>
      </c>
      <c r="F7" s="34">
        <v>0</v>
      </c>
      <c r="G7" s="33" t="s">
        <v>226</v>
      </c>
      <c r="H7" s="40" t="s">
        <v>227</v>
      </c>
      <c r="I7" s="41"/>
      <c r="J7" s="41"/>
    </row>
    <row r="8" spans="2:11" ht="41.45" customHeight="1">
      <c r="B8" s="31">
        <v>3</v>
      </c>
      <c r="C8" s="32" t="s">
        <v>133</v>
      </c>
      <c r="D8" s="33" t="s">
        <v>136</v>
      </c>
      <c r="E8" s="34">
        <v>464035</v>
      </c>
      <c r="F8" s="34">
        <v>389400</v>
      </c>
      <c r="G8" s="33" t="s">
        <v>190</v>
      </c>
      <c r="H8" s="40" t="s">
        <v>228</v>
      </c>
      <c r="I8" s="32" t="s">
        <v>229</v>
      </c>
      <c r="J8" s="32"/>
    </row>
    <row r="9" spans="2:11" ht="38.450000000000003" customHeight="1">
      <c r="B9" s="31">
        <v>4</v>
      </c>
      <c r="C9" s="32" t="s">
        <v>137</v>
      </c>
      <c r="D9" s="33" t="s">
        <v>138</v>
      </c>
      <c r="E9" s="34">
        <v>0</v>
      </c>
      <c r="F9" s="34">
        <v>0</v>
      </c>
      <c r="G9" s="33" t="s">
        <v>184</v>
      </c>
      <c r="H9" s="40" t="s">
        <v>230</v>
      </c>
      <c r="I9" s="32"/>
      <c r="J9" s="32"/>
    </row>
    <row r="10" spans="2:11" ht="56.45" customHeight="1">
      <c r="B10" s="31">
        <v>5</v>
      </c>
      <c r="C10" s="32" t="s">
        <v>139</v>
      </c>
      <c r="D10" s="33" t="s">
        <v>140</v>
      </c>
      <c r="E10" s="34">
        <v>343950.65</v>
      </c>
      <c r="F10" s="34">
        <v>294952.09000000003</v>
      </c>
      <c r="G10" s="33" t="s">
        <v>189</v>
      </c>
      <c r="H10" s="40" t="s">
        <v>231</v>
      </c>
      <c r="I10" s="32" t="s">
        <v>229</v>
      </c>
      <c r="J10" s="32"/>
    </row>
    <row r="11" spans="2:11" ht="69.599999999999994" customHeight="1">
      <c r="B11" s="31">
        <v>6</v>
      </c>
      <c r="C11" s="32" t="s">
        <v>139</v>
      </c>
      <c r="D11" s="33" t="s">
        <v>141</v>
      </c>
      <c r="E11" s="34">
        <v>0</v>
      </c>
      <c r="F11" s="34">
        <v>55000</v>
      </c>
      <c r="G11" s="33" t="s">
        <v>197</v>
      </c>
      <c r="H11" s="40" t="s">
        <v>232</v>
      </c>
      <c r="I11" s="32" t="s">
        <v>233</v>
      </c>
      <c r="J11" s="32"/>
    </row>
    <row r="12" spans="2:11" ht="67.5">
      <c r="B12" s="31">
        <v>7</v>
      </c>
      <c r="C12" s="32" t="s">
        <v>142</v>
      </c>
      <c r="D12" s="33" t="s">
        <v>143</v>
      </c>
      <c r="E12" s="34">
        <v>0</v>
      </c>
      <c r="F12" s="34">
        <v>359000</v>
      </c>
      <c r="G12" s="33" t="s">
        <v>198</v>
      </c>
      <c r="H12" s="40" t="s">
        <v>235</v>
      </c>
      <c r="I12" s="32" t="s">
        <v>233</v>
      </c>
      <c r="J12" s="32"/>
    </row>
    <row r="13" spans="2:11" ht="71.45" customHeight="1">
      <c r="B13" s="31">
        <v>8</v>
      </c>
      <c r="C13" s="32" t="s">
        <v>144</v>
      </c>
      <c r="D13" s="33" t="s">
        <v>145</v>
      </c>
      <c r="E13" s="34">
        <v>0</v>
      </c>
      <c r="F13" s="34">
        <v>66000</v>
      </c>
      <c r="G13" s="33" t="s">
        <v>199</v>
      </c>
      <c r="H13" s="40" t="s">
        <v>232</v>
      </c>
      <c r="I13" s="32"/>
      <c r="J13" s="32"/>
    </row>
    <row r="14" spans="2:11" ht="35.450000000000003" customHeight="1">
      <c r="B14" s="31">
        <v>9</v>
      </c>
      <c r="C14" s="32" t="s">
        <v>144</v>
      </c>
      <c r="D14" s="33" t="s">
        <v>146</v>
      </c>
      <c r="E14" s="34">
        <v>0</v>
      </c>
      <c r="F14" s="34">
        <v>66000</v>
      </c>
      <c r="G14" s="33" t="s">
        <v>210</v>
      </c>
      <c r="H14" s="40" t="s">
        <v>236</v>
      </c>
      <c r="I14" s="32" t="s">
        <v>233</v>
      </c>
      <c r="J14" s="32"/>
      <c r="K14">
        <v>39900</v>
      </c>
    </row>
    <row r="15" spans="2:11" ht="71.45" customHeight="1">
      <c r="B15" s="31">
        <v>10</v>
      </c>
      <c r="C15" s="32" t="s">
        <v>147</v>
      </c>
      <c r="D15" s="33" t="s">
        <v>148</v>
      </c>
      <c r="E15" s="34">
        <v>647178.41</v>
      </c>
      <c r="F15" s="34">
        <v>131272.73000000001</v>
      </c>
      <c r="G15" s="33" t="s">
        <v>213</v>
      </c>
      <c r="H15" s="40" t="s">
        <v>237</v>
      </c>
      <c r="I15" s="32"/>
      <c r="J15" s="32"/>
      <c r="K15">
        <v>9</v>
      </c>
    </row>
    <row r="16" spans="2:11" ht="72.599999999999994" customHeight="1">
      <c r="B16" s="31">
        <v>11</v>
      </c>
      <c r="C16" s="32" t="s">
        <v>149</v>
      </c>
      <c r="D16" s="33" t="s">
        <v>150</v>
      </c>
      <c r="E16" s="34">
        <v>642216.24</v>
      </c>
      <c r="F16" s="34">
        <v>210000</v>
      </c>
      <c r="G16" s="33" t="s">
        <v>214</v>
      </c>
      <c r="H16" s="40" t="s">
        <v>239</v>
      </c>
      <c r="I16" s="32" t="s">
        <v>238</v>
      </c>
      <c r="J16" s="32"/>
      <c r="K16">
        <f>+K14*K15</f>
        <v>359100</v>
      </c>
    </row>
    <row r="17" spans="2:11" ht="34.9" customHeight="1">
      <c r="B17" s="31">
        <v>12</v>
      </c>
      <c r="C17" s="32" t="s">
        <v>149</v>
      </c>
      <c r="D17" s="33" t="s">
        <v>151</v>
      </c>
      <c r="E17" s="34">
        <v>0</v>
      </c>
      <c r="F17" s="34">
        <v>66000</v>
      </c>
      <c r="G17" s="33" t="s">
        <v>191</v>
      </c>
      <c r="H17" s="40" t="s">
        <v>236</v>
      </c>
      <c r="I17" s="32" t="s">
        <v>233</v>
      </c>
      <c r="J17" s="32"/>
      <c r="K17">
        <v>400</v>
      </c>
    </row>
    <row r="18" spans="2:11" ht="32.450000000000003" customHeight="1">
      <c r="B18" s="31">
        <v>13</v>
      </c>
      <c r="C18" s="32" t="s">
        <v>152</v>
      </c>
      <c r="D18" s="33" t="s">
        <v>153</v>
      </c>
      <c r="E18" s="34">
        <v>749038.88</v>
      </c>
      <c r="F18" s="34">
        <v>151327.85999999999</v>
      </c>
      <c r="G18" s="33" t="s">
        <v>215</v>
      </c>
      <c r="H18" s="33" t="s">
        <v>241</v>
      </c>
      <c r="I18" s="32"/>
      <c r="J18" s="32"/>
    </row>
    <row r="19" spans="2:11" ht="84" customHeight="1">
      <c r="B19" s="31">
        <v>14</v>
      </c>
      <c r="C19" s="32" t="s">
        <v>154</v>
      </c>
      <c r="D19" s="33" t="s">
        <v>155</v>
      </c>
      <c r="E19" s="34">
        <v>0</v>
      </c>
      <c r="F19" s="34">
        <v>83700</v>
      </c>
      <c r="G19" s="33" t="s">
        <v>242</v>
      </c>
      <c r="H19" s="40" t="s">
        <v>236</v>
      </c>
      <c r="I19" s="32"/>
      <c r="J19" s="32"/>
    </row>
    <row r="20" spans="2:11" ht="68.45" customHeight="1">
      <c r="B20" s="31">
        <v>15</v>
      </c>
      <c r="C20" s="32" t="s">
        <v>156</v>
      </c>
      <c r="D20" s="33" t="s">
        <v>157</v>
      </c>
      <c r="E20" s="34">
        <v>0</v>
      </c>
      <c r="F20" s="34">
        <v>0</v>
      </c>
      <c r="G20" s="33" t="s">
        <v>200</v>
      </c>
      <c r="H20" s="33"/>
      <c r="I20" s="32" t="s">
        <v>243</v>
      </c>
      <c r="J20" s="32"/>
    </row>
    <row r="21" spans="2:11" ht="41.45" customHeight="1">
      <c r="B21" s="31">
        <v>16</v>
      </c>
      <c r="C21" s="32" t="s">
        <v>156</v>
      </c>
      <c r="D21" s="33" t="s">
        <v>158</v>
      </c>
      <c r="E21" s="34">
        <v>364500</v>
      </c>
      <c r="F21" s="34">
        <v>0</v>
      </c>
      <c r="G21" s="33" t="s">
        <v>244</v>
      </c>
      <c r="H21" s="33"/>
      <c r="I21" s="32"/>
      <c r="J21" s="32"/>
    </row>
    <row r="22" spans="2:11" ht="43.9" customHeight="1">
      <c r="B22" s="31">
        <v>17</v>
      </c>
      <c r="C22" s="32" t="s">
        <v>156</v>
      </c>
      <c r="D22" s="33" t="s">
        <v>159</v>
      </c>
      <c r="E22" s="34">
        <v>507644</v>
      </c>
      <c r="F22" s="34">
        <v>280000</v>
      </c>
      <c r="G22" s="33" t="s">
        <v>192</v>
      </c>
      <c r="H22" s="40" t="s">
        <v>245</v>
      </c>
      <c r="I22" s="32" t="s">
        <v>229</v>
      </c>
      <c r="J22" s="32"/>
    </row>
    <row r="23" spans="2:11" ht="70.150000000000006" customHeight="1">
      <c r="B23" s="31">
        <v>18</v>
      </c>
      <c r="C23" s="32" t="s">
        <v>160</v>
      </c>
      <c r="D23" s="33" t="s">
        <v>161</v>
      </c>
      <c r="E23" s="34">
        <v>0</v>
      </c>
      <c r="F23" s="34">
        <v>55000</v>
      </c>
      <c r="G23" s="33" t="s">
        <v>201</v>
      </c>
      <c r="H23" s="40" t="s">
        <v>246</v>
      </c>
      <c r="I23" s="32" t="s">
        <v>247</v>
      </c>
      <c r="J23" s="32"/>
    </row>
    <row r="24" spans="2:11" ht="42.75" customHeight="1">
      <c r="B24" s="31">
        <v>19</v>
      </c>
      <c r="C24" s="32" t="s">
        <v>162</v>
      </c>
      <c r="D24" s="33" t="s">
        <v>163</v>
      </c>
      <c r="E24" s="34">
        <v>236700</v>
      </c>
      <c r="F24" s="34">
        <v>23000</v>
      </c>
      <c r="G24" s="33" t="s">
        <v>220</v>
      </c>
      <c r="H24" s="33" t="s">
        <v>248</v>
      </c>
      <c r="I24" s="32"/>
      <c r="J24" s="32"/>
    </row>
    <row r="25" spans="2:11" ht="42.6" customHeight="1">
      <c r="B25" s="31">
        <v>20</v>
      </c>
      <c r="C25" s="32" t="s">
        <v>164</v>
      </c>
      <c r="D25" s="33" t="s">
        <v>165</v>
      </c>
      <c r="E25" s="34">
        <v>343891.51</v>
      </c>
      <c r="F25" s="34">
        <v>294901.38</v>
      </c>
      <c r="G25" s="33" t="s">
        <v>193</v>
      </c>
      <c r="H25" s="33"/>
      <c r="I25" s="32" t="s">
        <v>229</v>
      </c>
      <c r="J25" s="32"/>
    </row>
    <row r="26" spans="2:11" ht="58.9" customHeight="1">
      <c r="B26" s="31">
        <v>21</v>
      </c>
      <c r="C26" s="32" t="s">
        <v>166</v>
      </c>
      <c r="D26" s="33" t="s">
        <v>167</v>
      </c>
      <c r="E26" s="34">
        <v>553122.69999999995</v>
      </c>
      <c r="F26" s="34">
        <v>121756</v>
      </c>
      <c r="G26" s="33" t="s">
        <v>216</v>
      </c>
      <c r="H26" s="33" t="s">
        <v>241</v>
      </c>
      <c r="I26" s="32"/>
      <c r="J26" s="32"/>
    </row>
    <row r="27" spans="2:11" ht="58.9" customHeight="1">
      <c r="B27" s="31">
        <v>22</v>
      </c>
      <c r="C27" s="32" t="s">
        <v>168</v>
      </c>
      <c r="D27" s="33" t="s">
        <v>169</v>
      </c>
      <c r="E27" s="34">
        <v>0</v>
      </c>
      <c r="F27" s="34">
        <v>0</v>
      </c>
      <c r="G27" s="33" t="s">
        <v>204</v>
      </c>
      <c r="H27" s="40" t="s">
        <v>249</v>
      </c>
      <c r="I27" s="32" t="s">
        <v>250</v>
      </c>
      <c r="J27" s="32"/>
    </row>
    <row r="28" spans="2:11" ht="57.6" customHeight="1">
      <c r="B28" s="31">
        <v>23</v>
      </c>
      <c r="C28" s="32" t="s">
        <v>170</v>
      </c>
      <c r="D28" s="33" t="s">
        <v>171</v>
      </c>
      <c r="E28" s="34">
        <v>0</v>
      </c>
      <c r="F28" s="34">
        <v>0</v>
      </c>
      <c r="G28" s="33" t="s">
        <v>187</v>
      </c>
      <c r="H28" s="40" t="s">
        <v>230</v>
      </c>
      <c r="I28" s="32"/>
      <c r="J28" s="32"/>
    </row>
    <row r="29" spans="2:11" ht="70.900000000000006" customHeight="1">
      <c r="B29" s="31">
        <v>24</v>
      </c>
      <c r="C29" s="32" t="s">
        <v>170</v>
      </c>
      <c r="D29" s="33" t="s">
        <v>172</v>
      </c>
      <c r="E29" s="34">
        <v>0</v>
      </c>
      <c r="F29" s="34">
        <v>359000</v>
      </c>
      <c r="G29" s="33" t="s">
        <v>194</v>
      </c>
      <c r="H29" s="40" t="s">
        <v>251</v>
      </c>
      <c r="I29" s="32" t="s">
        <v>233</v>
      </c>
      <c r="J29" s="32"/>
    </row>
    <row r="30" spans="2:11" ht="33" customHeight="1">
      <c r="B30" s="31">
        <v>25</v>
      </c>
      <c r="C30" s="32" t="s">
        <v>170</v>
      </c>
      <c r="D30" s="33" t="s">
        <v>141</v>
      </c>
      <c r="E30" s="34">
        <v>0</v>
      </c>
      <c r="F30" s="34">
        <v>90000</v>
      </c>
      <c r="G30" s="33" t="s">
        <v>219</v>
      </c>
      <c r="H30" s="40" t="s">
        <v>236</v>
      </c>
      <c r="I30" s="32" t="s">
        <v>229</v>
      </c>
      <c r="J30" s="32"/>
    </row>
    <row r="31" spans="2:11" ht="33.6" customHeight="1">
      <c r="B31" s="31">
        <v>26</v>
      </c>
      <c r="C31" s="32" t="s">
        <v>173</v>
      </c>
      <c r="D31" s="33" t="s">
        <v>174</v>
      </c>
      <c r="E31" s="34">
        <v>834512</v>
      </c>
      <c r="F31" s="34">
        <v>454237.5</v>
      </c>
      <c r="G31" s="33" t="s">
        <v>195</v>
      </c>
      <c r="H31" s="33"/>
      <c r="I31" s="32" t="s">
        <v>229</v>
      </c>
      <c r="J31" s="32"/>
    </row>
    <row r="32" spans="2:11" ht="59.45" customHeight="1">
      <c r="B32" s="31">
        <v>27</v>
      </c>
      <c r="C32" s="32" t="s">
        <v>175</v>
      </c>
      <c r="D32" s="33" t="s">
        <v>176</v>
      </c>
      <c r="E32" s="34">
        <v>407480.07</v>
      </c>
      <c r="F32" s="34">
        <v>217138</v>
      </c>
      <c r="G32" s="33" t="s">
        <v>203</v>
      </c>
      <c r="H32" s="40" t="s">
        <v>252</v>
      </c>
      <c r="I32" s="32"/>
      <c r="J32" s="32"/>
    </row>
    <row r="33" spans="2:10" ht="60.6" customHeight="1">
      <c r="B33" s="31">
        <v>28</v>
      </c>
      <c r="C33" s="32" t="s">
        <v>175</v>
      </c>
      <c r="D33" s="33" t="s">
        <v>177</v>
      </c>
      <c r="E33" s="34">
        <v>20000</v>
      </c>
      <c r="F33" s="34">
        <v>299550</v>
      </c>
      <c r="G33" s="33" t="s">
        <v>202</v>
      </c>
      <c r="H33" s="33"/>
      <c r="I33" s="32" t="s">
        <v>233</v>
      </c>
      <c r="J33" s="32"/>
    </row>
    <row r="34" spans="2:10" ht="75" customHeight="1">
      <c r="B34" s="31">
        <v>29</v>
      </c>
      <c r="C34" s="32" t="s">
        <v>175</v>
      </c>
      <c r="D34" s="33" t="s">
        <v>178</v>
      </c>
      <c r="E34" s="34">
        <v>777007.57</v>
      </c>
      <c r="F34" s="34">
        <v>332000</v>
      </c>
      <c r="G34" s="33" t="s">
        <v>217</v>
      </c>
      <c r="H34" s="40" t="s">
        <v>239</v>
      </c>
      <c r="I34" s="32" t="s">
        <v>238</v>
      </c>
      <c r="J34" s="32"/>
    </row>
    <row r="35" spans="2:10" ht="82.15" customHeight="1">
      <c r="B35" s="31">
        <v>30</v>
      </c>
      <c r="C35" s="32" t="s">
        <v>175</v>
      </c>
      <c r="D35" s="33" t="s">
        <v>185</v>
      </c>
      <c r="E35" s="34">
        <v>0</v>
      </c>
      <c r="F35" s="34">
        <v>359000</v>
      </c>
      <c r="G35" s="33" t="s">
        <v>196</v>
      </c>
      <c r="H35" s="33" t="s">
        <v>253</v>
      </c>
      <c r="I35" s="32" t="s">
        <v>254</v>
      </c>
      <c r="J35" s="32"/>
    </row>
    <row r="36" spans="2:10" ht="43.15" customHeight="1">
      <c r="B36" s="31">
        <v>31</v>
      </c>
      <c r="C36" s="32" t="s">
        <v>179</v>
      </c>
      <c r="D36" s="33" t="s">
        <v>180</v>
      </c>
      <c r="E36" s="34">
        <v>713702.38</v>
      </c>
      <c r="F36" s="34">
        <v>182449</v>
      </c>
      <c r="G36" s="33" t="s">
        <v>218</v>
      </c>
      <c r="H36" s="33" t="s">
        <v>241</v>
      </c>
      <c r="I36" s="32"/>
      <c r="J36" s="32"/>
    </row>
    <row r="37" spans="2:10" ht="58.15" customHeight="1">
      <c r="B37" s="31">
        <v>32</v>
      </c>
      <c r="C37" s="36" t="s">
        <v>181</v>
      </c>
      <c r="D37" s="37" t="s">
        <v>182</v>
      </c>
      <c r="E37" s="34">
        <v>0</v>
      </c>
      <c r="F37" s="34">
        <v>0</v>
      </c>
      <c r="G37" s="33" t="s">
        <v>188</v>
      </c>
      <c r="H37" s="40" t="s">
        <v>230</v>
      </c>
      <c r="I37" s="32"/>
      <c r="J37" s="32"/>
    </row>
    <row r="38" spans="2:10" ht="61.15" customHeight="1">
      <c r="B38" s="31">
        <v>33</v>
      </c>
      <c r="C38" s="36" t="s">
        <v>181</v>
      </c>
      <c r="D38" s="37" t="s">
        <v>183</v>
      </c>
      <c r="E38" s="34">
        <v>0</v>
      </c>
      <c r="F38" s="34">
        <v>0</v>
      </c>
      <c r="G38" s="33" t="s">
        <v>186</v>
      </c>
      <c r="H38" s="33"/>
      <c r="I38" s="32" t="s">
        <v>255</v>
      </c>
      <c r="J38" s="32"/>
    </row>
    <row r="39" spans="2:10" ht="22.15" customHeight="1">
      <c r="B39" s="31"/>
      <c r="C39" s="31"/>
      <c r="D39" s="38" t="s">
        <v>284</v>
      </c>
      <c r="E39" s="39">
        <f>SUM(E6:E38)</f>
        <v>8167479.4100000001</v>
      </c>
      <c r="F39" s="39">
        <f>SUM(F6:F38)</f>
        <v>5040684.5600000005</v>
      </c>
      <c r="G39" s="35"/>
      <c r="H39" s="35"/>
      <c r="I39" s="31"/>
      <c r="J39" s="31"/>
    </row>
    <row r="40" spans="2:10" ht="9.6" customHeight="1"/>
    <row r="41" spans="2:10" ht="20.45" customHeight="1">
      <c r="B41" s="324" t="s">
        <v>260</v>
      </c>
      <c r="C41" s="324"/>
      <c r="D41" s="324"/>
      <c r="E41" s="324"/>
      <c r="F41" s="324"/>
      <c r="G41" s="324"/>
      <c r="H41"/>
      <c r="I41" s="8"/>
      <c r="J41" s="8"/>
    </row>
    <row r="43" spans="2:10" ht="41.45" customHeight="1">
      <c r="B43" s="30" t="s">
        <v>23</v>
      </c>
      <c r="C43" s="30" t="s">
        <v>132</v>
      </c>
      <c r="D43" s="30" t="s">
        <v>20</v>
      </c>
      <c r="E43" s="30" t="s">
        <v>54</v>
      </c>
      <c r="F43" s="30" t="s">
        <v>263</v>
      </c>
      <c r="G43" s="30" t="s">
        <v>205</v>
      </c>
      <c r="H43" s="30"/>
      <c r="I43" s="30"/>
      <c r="J43" s="30"/>
    </row>
    <row r="44" spans="2:10" ht="59.45" customHeight="1">
      <c r="B44" s="31">
        <v>1</v>
      </c>
      <c r="C44" s="32" t="s">
        <v>207</v>
      </c>
      <c r="D44" s="33" t="s">
        <v>206</v>
      </c>
      <c r="E44" s="34">
        <v>0</v>
      </c>
      <c r="F44" s="34">
        <v>55000</v>
      </c>
      <c r="G44" s="35" t="s">
        <v>208</v>
      </c>
      <c r="H44" s="35" t="s">
        <v>240</v>
      </c>
      <c r="I44" s="31"/>
      <c r="J44" s="31"/>
    </row>
    <row r="45" spans="2:10" ht="25.15" customHeight="1">
      <c r="B45" s="31">
        <v>2</v>
      </c>
      <c r="C45" s="32" t="s">
        <v>149</v>
      </c>
      <c r="D45" s="33" t="s">
        <v>212</v>
      </c>
      <c r="E45" s="34">
        <v>0</v>
      </c>
      <c r="F45" s="34">
        <v>55000</v>
      </c>
      <c r="G45" s="35" t="s">
        <v>211</v>
      </c>
      <c r="H45" s="35" t="s">
        <v>240</v>
      </c>
      <c r="I45" s="31"/>
      <c r="J45" s="31"/>
    </row>
    <row r="46" spans="2:10" ht="32.25" customHeight="1">
      <c r="B46" s="31">
        <v>3</v>
      </c>
      <c r="C46" s="32" t="s">
        <v>221</v>
      </c>
      <c r="D46" s="33" t="s">
        <v>261</v>
      </c>
      <c r="E46" s="34">
        <v>0</v>
      </c>
      <c r="F46" s="34">
        <v>30000</v>
      </c>
      <c r="G46" s="35"/>
      <c r="H46" s="35" t="s">
        <v>265</v>
      </c>
      <c r="I46" s="31"/>
      <c r="J46" s="31"/>
    </row>
    <row r="47" spans="2:10" ht="30" customHeight="1">
      <c r="B47" s="31">
        <v>4</v>
      </c>
      <c r="C47" s="32" t="s">
        <v>149</v>
      </c>
      <c r="D47" s="33" t="s">
        <v>264</v>
      </c>
      <c r="E47" s="34">
        <v>0</v>
      </c>
      <c r="F47" s="34">
        <v>100000</v>
      </c>
      <c r="G47" s="35"/>
      <c r="H47" s="35" t="s">
        <v>266</v>
      </c>
      <c r="I47" s="31"/>
      <c r="J47" s="31"/>
    </row>
    <row r="48" spans="2:10" ht="26.25" customHeight="1">
      <c r="B48" s="31">
        <v>5</v>
      </c>
      <c r="C48" s="32" t="s">
        <v>156</v>
      </c>
      <c r="D48" s="33" t="s">
        <v>262</v>
      </c>
      <c r="E48" s="34">
        <v>0</v>
      </c>
      <c r="F48" s="34">
        <v>54000</v>
      </c>
      <c r="G48" s="35"/>
      <c r="H48" s="35" t="s">
        <v>267</v>
      </c>
      <c r="I48" s="31"/>
      <c r="J48" s="31"/>
    </row>
    <row r="49" spans="2:10" ht="26.25" customHeight="1">
      <c r="B49" s="31">
        <v>6</v>
      </c>
      <c r="C49" s="32" t="s">
        <v>133</v>
      </c>
      <c r="D49" s="33" t="s">
        <v>256</v>
      </c>
      <c r="E49" s="34">
        <v>0</v>
      </c>
      <c r="F49" s="34">
        <v>150000</v>
      </c>
      <c r="G49" s="35" t="s">
        <v>257</v>
      </c>
      <c r="H49" s="35" t="s">
        <v>258</v>
      </c>
      <c r="I49" s="31"/>
      <c r="J49" s="31"/>
    </row>
    <row r="50" spans="2:10" ht="26.25" customHeight="1">
      <c r="B50" s="31">
        <v>7</v>
      </c>
      <c r="C50" s="32" t="s">
        <v>162</v>
      </c>
      <c r="D50" s="33" t="s">
        <v>222</v>
      </c>
      <c r="E50" s="34">
        <v>0</v>
      </c>
      <c r="F50" s="34">
        <v>15000</v>
      </c>
      <c r="G50" s="35"/>
      <c r="H50" s="35" t="s">
        <v>267</v>
      </c>
      <c r="I50" s="31"/>
      <c r="J50" s="31"/>
    </row>
    <row r="51" spans="2:10" ht="26.25" customHeight="1">
      <c r="B51" s="31">
        <v>8</v>
      </c>
      <c r="C51" s="32" t="s">
        <v>181</v>
      </c>
      <c r="D51" s="33" t="s">
        <v>259</v>
      </c>
      <c r="E51" s="34">
        <v>0</v>
      </c>
      <c r="F51" s="34">
        <v>0</v>
      </c>
      <c r="G51" s="35"/>
      <c r="H51" s="35"/>
      <c r="I51" s="31"/>
      <c r="J51" s="31"/>
    </row>
    <row r="52" spans="2:10" ht="22.15" customHeight="1">
      <c r="B52" s="31"/>
      <c r="C52" s="31"/>
      <c r="D52" s="38" t="s">
        <v>284</v>
      </c>
      <c r="E52" s="39">
        <f>SUM(E44:E51)</f>
        <v>0</v>
      </c>
      <c r="F52" s="39">
        <f>SUM(F44:F51)</f>
        <v>459000</v>
      </c>
      <c r="G52" s="35"/>
      <c r="H52" s="35"/>
      <c r="I52" s="31"/>
      <c r="J52" s="31"/>
    </row>
    <row r="53" spans="2:10" ht="18" customHeight="1">
      <c r="B53" s="48"/>
      <c r="C53" s="48"/>
      <c r="D53" s="49" t="s">
        <v>285</v>
      </c>
      <c r="E53" s="39">
        <f>+E39+E52</f>
        <v>8167479.4100000001</v>
      </c>
      <c r="F53" s="39">
        <f>+F39+F52</f>
        <v>5499684.5600000005</v>
      </c>
    </row>
    <row r="54" spans="2:10" ht="13.5">
      <c r="B54" s="48"/>
      <c r="C54" s="48"/>
      <c r="D54" s="49" t="s">
        <v>286</v>
      </c>
      <c r="E54" s="50"/>
      <c r="F54" s="51">
        <f>+E53-F53</f>
        <v>2667794.8499999996</v>
      </c>
    </row>
  </sheetData>
  <mergeCells count="3">
    <mergeCell ref="B41:G41"/>
    <mergeCell ref="B2:G2"/>
    <mergeCell ref="B3:H3"/>
  </mergeCells>
  <phoneticPr fontId="12" type="noConversion"/>
  <pageMargins left="0.54" right="0.25" top="0.2" bottom="0.28999999999999998"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17"/>
  <sheetViews>
    <sheetView workbookViewId="0">
      <selection activeCell="F5" sqref="F5:F6"/>
    </sheetView>
  </sheetViews>
  <sheetFormatPr baseColWidth="10" defaultRowHeight="12.75"/>
  <cols>
    <col min="2" max="2" width="26.7109375" customWidth="1"/>
    <col min="3" max="3" width="16.28515625" customWidth="1"/>
    <col min="4" max="4" width="17" customWidth="1"/>
    <col min="5" max="5" width="14.7109375" customWidth="1"/>
    <col min="6" max="6" width="0" hidden="1" customWidth="1"/>
    <col min="7" max="7" width="12" hidden="1" customWidth="1"/>
    <col min="8" max="8" width="7.85546875" style="14" hidden="1" customWidth="1"/>
    <col min="9" max="9" width="0" hidden="1" customWidth="1"/>
    <col min="10" max="10" width="5.42578125" customWidth="1"/>
    <col min="11" max="11" width="11.7109375" bestFit="1" customWidth="1"/>
  </cols>
  <sheetData>
    <row r="2" spans="2:10">
      <c r="B2" s="327" t="s">
        <v>69</v>
      </c>
      <c r="C2" s="327"/>
      <c r="D2" s="327"/>
      <c r="E2" s="327"/>
      <c r="F2" s="327"/>
      <c r="G2" s="327"/>
      <c r="H2" s="327"/>
    </row>
    <row r="3" spans="2:10">
      <c r="C3" s="8"/>
    </row>
    <row r="4" spans="2:10" ht="18" customHeight="1">
      <c r="B4" s="325" t="s">
        <v>70</v>
      </c>
      <c r="C4" s="325" t="s">
        <v>54</v>
      </c>
      <c r="D4" s="325" t="s">
        <v>127</v>
      </c>
      <c r="E4" s="325" t="s">
        <v>126</v>
      </c>
      <c r="F4" s="23"/>
      <c r="G4" s="325" t="s">
        <v>90</v>
      </c>
      <c r="H4" s="328" t="s">
        <v>75</v>
      </c>
      <c r="J4" s="325"/>
    </row>
    <row r="5" spans="2:10" ht="18" customHeight="1">
      <c r="B5" s="326"/>
      <c r="C5" s="326"/>
      <c r="D5" s="326" t="s">
        <v>58</v>
      </c>
      <c r="E5" s="326"/>
      <c r="F5" s="16" t="s">
        <v>74</v>
      </c>
      <c r="G5" s="326"/>
      <c r="H5" s="329"/>
      <c r="J5" s="326"/>
    </row>
    <row r="6" spans="2:10" ht="19.899999999999999" customHeight="1">
      <c r="B6" s="3" t="s">
        <v>71</v>
      </c>
      <c r="C6" s="47">
        <f>+PROYECTOS!H72</f>
        <v>8167479.4100000001</v>
      </c>
      <c r="D6" s="4">
        <f>+PROYECTOS!I72</f>
        <v>5499684.5600000005</v>
      </c>
      <c r="E6" s="4">
        <f t="shared" ref="E6:E11" si="0">+C6-D6</f>
        <v>2667794.8499999996</v>
      </c>
      <c r="F6" s="4"/>
      <c r="G6" s="4"/>
      <c r="H6" s="15"/>
      <c r="I6" s="9"/>
      <c r="J6" s="44">
        <f>+E6/C6</f>
        <v>0.32663625043653455</v>
      </c>
    </row>
    <row r="7" spans="2:10" ht="19.899999999999999" customHeight="1">
      <c r="B7" s="3" t="s">
        <v>76</v>
      </c>
      <c r="C7" s="47">
        <f>+PROYECTOS!H8+PROYECTOS!H9+PROYECTOS!H12+PROYECTOS!H14+PROYECTOS!H16+PROYECTOS!H18+PROYECTOS!H19+PROYECTOS!H20+PROYECTOS!H21+PROYECTOS!H24+PROYECTOS!H27+PROYECTOS!H28+PROYECTOS!H32+PROYECTOS!H37+PROYECTOS!H39+PROYECTOS!H42+PROYECTOS!H43+PROYECTOS!H46+PROYECTOS!H51+PROYECTOS!H54+PROYECTOS!H57+PROYECTOS!H60+PROYECTOS!H63+PROYECTOS!H69</f>
        <v>2658017.3499999996</v>
      </c>
      <c r="D7" s="4">
        <f>+PROYECTOS!I8+PROYECTOS!I9+PROYECTOS!I12+PROYECTOS!I14+PROYECTOS!I16+PROYECTOS!I18+PROYECTOS!I19+PROYECTOS!I20+PROYECTOS!I21+PROYECTOS!I24+PROYECTOS!I27+PROYECTOS!I28+PROYECTOS!I37+PROYECTOS!I39+PROYECTOS!I42+PROYECTOS!I43+PROYECTOS!I46+PROYECTOS!I51+PROYECTOS!I54+PROYECTOS!I57+PROYECTOS!I60+PROYECTOS!I69+PROYECTOS!I63</f>
        <v>1735382.14</v>
      </c>
      <c r="E7" s="4">
        <f t="shared" si="0"/>
        <v>922635.20999999973</v>
      </c>
      <c r="F7" s="4"/>
      <c r="G7" s="4"/>
      <c r="H7" s="15"/>
      <c r="I7" s="9"/>
      <c r="J7" s="44">
        <f>+E7/C7</f>
        <v>0.34711406605378248</v>
      </c>
    </row>
    <row r="8" spans="2:10" ht="19.899999999999999" customHeight="1">
      <c r="B8" s="3" t="s">
        <v>64</v>
      </c>
      <c r="C8" s="47">
        <f>+PROYECTOS!H6+PROYECTOS!H10+PROYECTOS!H22+PROYECTOS!H25+PROYECTOS!H29+PROYECTOS!H33+PROYECTOS!H38+PROYECTOS!H44+PROYECTOS!H47+PROYECTOS!H49+PROYECTOS!H52+PROYECTOS!H55+PROYECTOS!H58+PROYECTOS!H61+PROYECTOS!H64+PROYECTOS!H66+PROYECTOS!H67+PROYECTOS!H70+PROYECTOS!H40</f>
        <v>39438546.439999998</v>
      </c>
      <c r="D8" s="4">
        <f>+PROYECTOS!I6+PROYECTOS!I10+PROYECTOS!I25+PROYECTOS!I29+PROYECTOS!I38+PROYECTOS!I40+PROYECTOS!I44+PROYECTOS!I47+PROYECTOS!I52+PROYECTOS!I55+PROYECTOS!I58+PROYECTOS!I61+PROYECTOS!I64+PROYECTOS!I66+PROYECTOS!I67+PROYECTOS!I70+532032.84+PROYECTOS!I49</f>
        <v>28316869.696000002</v>
      </c>
      <c r="E8" s="4">
        <f t="shared" si="0"/>
        <v>11121676.743999995</v>
      </c>
      <c r="F8" s="4"/>
      <c r="G8" s="4"/>
      <c r="H8" s="15"/>
      <c r="I8" s="9"/>
      <c r="J8" s="44">
        <f>+E8/C8</f>
        <v>0.28200016856402166</v>
      </c>
    </row>
    <row r="9" spans="2:10" ht="19.899999999999999" customHeight="1">
      <c r="B9" s="3" t="s">
        <v>77</v>
      </c>
      <c r="C9" s="47">
        <f>+PROYECTOS!H7+PROYECTOS!H11+PROYECTOS!H13+PROYECTOS!H15+PROYECTOS!H17+PROYECTOS!H23+PROYECTOS!H26+PROYECTOS!H30+PROYECTOS!H31+PROYECTOS!H34+PROYECTOS!H35+PROYECTOS!H36+PROYECTOS!H41+PROYECTOS!H45+PROYECTOS!H48+PROYECTOS!H50+PROYECTOS!H53+PROYECTOS!H56+PROYECTOS!H59+PROYECTOS!H62+PROYECTOS!H65+PROYECTOS!H68+PROYECTOS!H71</f>
        <v>107419482.05999999</v>
      </c>
      <c r="D9" s="4">
        <f>+PROYECTOS!I7+PROYECTOS!I11+PROYECTOS!I13+PROYECTOS!I15+PROYECTOS!I17+PROYECTOS!I26+PROYECTOS!I30+PROYECTOS!I31+PROYECTOS!I35+PROYECTOS!I36+PROYECTOS!I41+PROYECTOS!I45+PROYECTOS!I48+PROYECTOS!I50+PROYECTOS!I53+PROYECTOS!I56+PROYECTOS!I59+PROYECTOS!I62+PROYECTOS!I65+PROYECTOS!I68+PROYECTOS!I71+978014.66</f>
        <v>69986211.796000004</v>
      </c>
      <c r="E9" s="4">
        <f t="shared" si="0"/>
        <v>37433270.263999984</v>
      </c>
      <c r="F9" s="4"/>
      <c r="G9" s="4"/>
      <c r="H9" s="15"/>
      <c r="I9" s="9"/>
      <c r="J9" s="44">
        <f>+E9/C9</f>
        <v>0.34847747862991313</v>
      </c>
    </row>
    <row r="10" spans="2:10" ht="19.899999999999999" customHeight="1">
      <c r="B10" s="3" t="s">
        <v>283</v>
      </c>
      <c r="C10" s="47">
        <v>0</v>
      </c>
      <c r="D10" s="4">
        <f>+PROYECTOS!I32</f>
        <v>22000000</v>
      </c>
      <c r="E10" s="4">
        <f t="shared" si="0"/>
        <v>-22000000</v>
      </c>
      <c r="F10" s="4"/>
      <c r="G10" s="4"/>
      <c r="H10" s="15"/>
      <c r="I10" s="25"/>
      <c r="J10" s="44">
        <v>0</v>
      </c>
    </row>
    <row r="11" spans="2:10" ht="19.899999999999999" customHeight="1">
      <c r="B11" s="17" t="s">
        <v>73</v>
      </c>
      <c r="C11" s="18">
        <f>SUM(C6:C10)</f>
        <v>157683525.25999999</v>
      </c>
      <c r="D11" s="18">
        <f>SUM(D6:D10)</f>
        <v>127538148.192</v>
      </c>
      <c r="E11" s="18">
        <f t="shared" si="0"/>
        <v>30145377.067999989</v>
      </c>
      <c r="F11" s="19"/>
      <c r="G11" s="18"/>
      <c r="H11" s="20"/>
      <c r="J11" s="45">
        <f>+E11/C11</f>
        <v>0.19117645307773348</v>
      </c>
    </row>
    <row r="12" spans="2:10">
      <c r="B12" s="10"/>
      <c r="C12" s="11"/>
      <c r="D12" s="10"/>
      <c r="E12" s="10"/>
      <c r="F12" s="10"/>
      <c r="G12" s="10"/>
      <c r="J12" s="10"/>
    </row>
    <row r="13" spans="2:10">
      <c r="D13" s="24"/>
      <c r="E13" s="46"/>
    </row>
    <row r="14" spans="2:10">
      <c r="C14" s="24"/>
      <c r="D14" s="24"/>
    </row>
    <row r="15" spans="2:10">
      <c r="D15" s="24"/>
    </row>
    <row r="17" spans="4:4">
      <c r="D17" s="24"/>
    </row>
  </sheetData>
  <mergeCells count="8">
    <mergeCell ref="J4:J5"/>
    <mergeCell ref="C4:C5"/>
    <mergeCell ref="B4:B5"/>
    <mergeCell ref="B2:H2"/>
    <mergeCell ref="D4:D5"/>
    <mergeCell ref="E4:E5"/>
    <mergeCell ref="H4:H5"/>
    <mergeCell ref="G4:G5"/>
  </mergeCells>
  <phoneticPr fontId="3"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C135"/>
  <sheetViews>
    <sheetView tabSelected="1" zoomScale="85" zoomScaleNormal="85" zoomScaleSheetLayoutView="75" workbookViewId="0">
      <selection activeCell="N144" sqref="N144"/>
    </sheetView>
  </sheetViews>
  <sheetFormatPr baseColWidth="10" defaultColWidth="11.42578125" defaultRowHeight="12.75"/>
  <cols>
    <col min="1" max="1" width="0.42578125" style="102" customWidth="1"/>
    <col min="2" max="2" width="8.5703125" style="100" customWidth="1"/>
    <col min="3" max="3" width="14.7109375" style="100" hidden="1" customWidth="1"/>
    <col min="4" max="4" width="14" style="100" hidden="1" customWidth="1"/>
    <col min="5" max="5" width="41.42578125" style="95" customWidth="1"/>
    <col min="6" max="6" width="24.140625" style="100" customWidth="1"/>
    <col min="7" max="7" width="23.5703125" style="95" hidden="1" customWidth="1"/>
    <col min="8" max="8" width="64.85546875" style="100" customWidth="1"/>
    <col min="9" max="9" width="52.7109375" style="101" customWidth="1"/>
    <col min="10" max="10" width="23.5703125" style="100" customWidth="1"/>
    <col min="11" max="11" width="21.140625" style="100" customWidth="1"/>
    <col min="12" max="12" width="29.85546875" style="100" customWidth="1"/>
    <col min="13" max="13" width="18.140625" style="100" customWidth="1"/>
    <col min="14" max="14" width="22.85546875" style="100" customWidth="1"/>
    <col min="15" max="15" width="50.5703125" style="103" customWidth="1"/>
    <col min="16" max="16" width="31.85546875" style="103" customWidth="1"/>
    <col min="17" max="17" width="38.42578125" style="103" customWidth="1"/>
    <col min="18" max="18" width="33.5703125" style="102" customWidth="1"/>
    <col min="19" max="16384" width="11.42578125" style="102"/>
  </cols>
  <sheetData>
    <row r="1" spans="1:44" ht="42" customHeight="1">
      <c r="G1" s="100"/>
      <c r="I1" s="100"/>
    </row>
    <row r="2" spans="1:44" ht="42" customHeight="1" thickBot="1"/>
    <row r="3" spans="1:44" s="105" customFormat="1" ht="36.75" customHeight="1" thickBot="1">
      <c r="B3" s="332" t="s">
        <v>497</v>
      </c>
      <c r="C3" s="333"/>
      <c r="D3" s="333"/>
      <c r="E3" s="333"/>
      <c r="F3" s="333"/>
      <c r="G3" s="333"/>
      <c r="H3" s="334"/>
      <c r="I3" s="96"/>
      <c r="J3" s="96"/>
      <c r="K3" s="96"/>
      <c r="L3" s="96"/>
      <c r="M3" s="96"/>
      <c r="N3" s="96"/>
      <c r="O3" s="96"/>
      <c r="P3" s="96"/>
      <c r="Q3" s="104"/>
    </row>
    <row r="4" spans="1:44" s="105" customFormat="1" ht="40.5" customHeight="1" thickBot="1">
      <c r="A4" s="106"/>
      <c r="B4" s="348" t="s">
        <v>23</v>
      </c>
      <c r="C4" s="348" t="s">
        <v>302</v>
      </c>
      <c r="D4" s="348" t="s">
        <v>301</v>
      </c>
      <c r="E4" s="348" t="s">
        <v>300</v>
      </c>
      <c r="F4" s="348" t="s">
        <v>299</v>
      </c>
      <c r="G4" s="348" t="s">
        <v>408</v>
      </c>
      <c r="H4" s="348" t="s">
        <v>298</v>
      </c>
      <c r="I4" s="364" t="s">
        <v>289</v>
      </c>
      <c r="J4" s="361" t="s">
        <v>290</v>
      </c>
      <c r="K4" s="362"/>
      <c r="L4" s="362"/>
      <c r="M4" s="362"/>
      <c r="N4" s="363"/>
      <c r="O4" s="107" t="s">
        <v>303</v>
      </c>
      <c r="P4" s="107" t="s">
        <v>291</v>
      </c>
      <c r="Q4" s="107" t="s">
        <v>292</v>
      </c>
    </row>
    <row r="5" spans="1:44" s="105" customFormat="1" ht="72" customHeight="1" thickBot="1">
      <c r="A5" s="106"/>
      <c r="B5" s="349"/>
      <c r="C5" s="349"/>
      <c r="D5" s="349"/>
      <c r="E5" s="349"/>
      <c r="F5" s="349"/>
      <c r="G5" s="349"/>
      <c r="H5" s="349"/>
      <c r="I5" s="365"/>
      <c r="J5" s="116" t="s">
        <v>293</v>
      </c>
      <c r="K5" s="116" t="s">
        <v>294</v>
      </c>
      <c r="L5" s="116" t="s">
        <v>295</v>
      </c>
      <c r="M5" s="116" t="s">
        <v>296</v>
      </c>
      <c r="N5" s="116" t="s">
        <v>297</v>
      </c>
      <c r="O5" s="143" t="s">
        <v>303</v>
      </c>
      <c r="P5" s="143" t="s">
        <v>291</v>
      </c>
      <c r="Q5" s="143" t="s">
        <v>292</v>
      </c>
    </row>
    <row r="6" spans="1:44" s="263" customFormat="1" ht="52.5" customHeight="1">
      <c r="A6" s="259"/>
      <c r="B6" s="350">
        <v>1</v>
      </c>
      <c r="C6" s="372">
        <v>211309</v>
      </c>
      <c r="D6" s="366">
        <v>41156</v>
      </c>
      <c r="E6" s="335" t="s">
        <v>9</v>
      </c>
      <c r="F6" s="210" t="s">
        <v>95</v>
      </c>
      <c r="G6" s="97">
        <v>0</v>
      </c>
      <c r="H6" s="144" t="s">
        <v>367</v>
      </c>
      <c r="I6" s="144" t="s">
        <v>367</v>
      </c>
      <c r="J6" s="253" t="s">
        <v>368</v>
      </c>
      <c r="K6" s="253" t="s">
        <v>369</v>
      </c>
      <c r="L6" s="275">
        <v>162000</v>
      </c>
      <c r="M6" s="253" t="s">
        <v>370</v>
      </c>
      <c r="N6" s="276"/>
      <c r="O6" s="253"/>
      <c r="P6" s="253"/>
      <c r="Q6" s="277"/>
    </row>
    <row r="7" spans="1:44" s="263" customFormat="1" ht="191.25" customHeight="1">
      <c r="A7" s="259"/>
      <c r="B7" s="351"/>
      <c r="C7" s="373"/>
      <c r="D7" s="367"/>
      <c r="E7" s="336"/>
      <c r="F7" s="172" t="s">
        <v>72</v>
      </c>
      <c r="G7" s="99">
        <v>0</v>
      </c>
      <c r="H7" s="219" t="s">
        <v>561</v>
      </c>
      <c r="I7" s="173" t="s">
        <v>528</v>
      </c>
      <c r="J7" s="254" t="s">
        <v>529</v>
      </c>
      <c r="K7" s="262"/>
      <c r="L7" s="264">
        <v>8342317.4299999997</v>
      </c>
      <c r="M7" s="262" t="s">
        <v>531</v>
      </c>
      <c r="N7" s="265">
        <v>43400</v>
      </c>
      <c r="O7" s="262" t="s">
        <v>533</v>
      </c>
      <c r="P7" s="179"/>
      <c r="Q7" s="302"/>
    </row>
    <row r="8" spans="1:44" s="263" customFormat="1" ht="62.25" customHeight="1">
      <c r="A8" s="259"/>
      <c r="B8" s="352"/>
      <c r="C8" s="374"/>
      <c r="D8" s="368"/>
      <c r="E8" s="336"/>
      <c r="F8" s="172" t="s">
        <v>333</v>
      </c>
      <c r="G8" s="99">
        <v>70000</v>
      </c>
      <c r="H8" s="219" t="s">
        <v>560</v>
      </c>
      <c r="I8" s="172" t="s">
        <v>465</v>
      </c>
      <c r="J8" s="254"/>
      <c r="K8" s="254" t="s">
        <v>530</v>
      </c>
      <c r="L8" s="264">
        <v>1164239.82</v>
      </c>
      <c r="M8" s="262" t="s">
        <v>532</v>
      </c>
      <c r="N8" s="265">
        <v>43400</v>
      </c>
      <c r="O8" s="262"/>
      <c r="P8" s="262"/>
      <c r="Q8" s="274"/>
    </row>
    <row r="9" spans="1:44" s="263" customFormat="1" ht="145.5" customHeight="1" thickBot="1">
      <c r="A9" s="259"/>
      <c r="B9" s="353"/>
      <c r="C9" s="375"/>
      <c r="D9" s="369"/>
      <c r="E9" s="337"/>
      <c r="F9" s="211" t="s">
        <v>288</v>
      </c>
      <c r="G9" s="303">
        <v>1255694</v>
      </c>
      <c r="H9" s="304" t="s">
        <v>574</v>
      </c>
      <c r="I9" s="220" t="s">
        <v>575</v>
      </c>
      <c r="J9" s="278"/>
      <c r="K9" s="278"/>
      <c r="L9" s="256"/>
      <c r="M9" s="278">
        <v>749</v>
      </c>
      <c r="N9" s="278"/>
      <c r="O9" s="178"/>
      <c r="P9" s="178"/>
      <c r="Q9" s="279"/>
      <c r="R9" s="267"/>
    </row>
    <row r="10" spans="1:44" s="263" customFormat="1" ht="30">
      <c r="A10" s="259"/>
      <c r="B10" s="335">
        <v>2</v>
      </c>
      <c r="C10" s="358">
        <v>237720</v>
      </c>
      <c r="D10" s="344">
        <v>41421</v>
      </c>
      <c r="E10" s="331" t="s">
        <v>10</v>
      </c>
      <c r="F10" s="120" t="s">
        <v>95</v>
      </c>
      <c r="G10" s="146">
        <v>0</v>
      </c>
      <c r="H10" s="309" t="s">
        <v>367</v>
      </c>
      <c r="I10" s="189" t="s">
        <v>376</v>
      </c>
      <c r="J10" s="185" t="s">
        <v>371</v>
      </c>
      <c r="K10" s="185" t="s">
        <v>369</v>
      </c>
      <c r="L10" s="269">
        <v>275000</v>
      </c>
      <c r="M10" s="185" t="s">
        <v>370</v>
      </c>
      <c r="N10" s="270" t="s">
        <v>372</v>
      </c>
      <c r="O10" s="185"/>
      <c r="P10" s="257"/>
      <c r="Q10" s="271"/>
      <c r="R10" s="267"/>
    </row>
    <row r="11" spans="1:44" s="263" customFormat="1" ht="235.5" customHeight="1">
      <c r="A11" s="259"/>
      <c r="B11" s="336"/>
      <c r="C11" s="359"/>
      <c r="D11" s="345"/>
      <c r="E11" s="359"/>
      <c r="F11" s="172" t="s">
        <v>72</v>
      </c>
      <c r="G11" s="193">
        <v>1467491.49</v>
      </c>
      <c r="H11" s="245" t="s">
        <v>499</v>
      </c>
      <c r="I11" s="172" t="s">
        <v>407</v>
      </c>
      <c r="J11" s="272" t="s">
        <v>434</v>
      </c>
      <c r="K11" s="262"/>
      <c r="L11" s="317">
        <v>18514392.77</v>
      </c>
      <c r="M11" s="262" t="s">
        <v>473</v>
      </c>
      <c r="N11" s="273">
        <v>43520</v>
      </c>
      <c r="O11" s="262" t="s">
        <v>436</v>
      </c>
      <c r="P11" s="179"/>
      <c r="Q11" s="274"/>
      <c r="R11" s="267"/>
    </row>
    <row r="12" spans="1:44" ht="46.5" customHeight="1">
      <c r="A12" s="114"/>
      <c r="B12" s="370"/>
      <c r="C12" s="360"/>
      <c r="D12" s="346"/>
      <c r="E12" s="360"/>
      <c r="F12" s="214" t="s">
        <v>333</v>
      </c>
      <c r="G12" s="218">
        <v>708300</v>
      </c>
      <c r="H12" s="245" t="s">
        <v>500</v>
      </c>
      <c r="I12" s="189" t="s">
        <v>376</v>
      </c>
      <c r="J12" s="147"/>
      <c r="K12" s="147" t="s">
        <v>435</v>
      </c>
      <c r="L12" s="318">
        <v>2168458.31</v>
      </c>
      <c r="M12" s="147"/>
      <c r="N12" s="184">
        <v>43520</v>
      </c>
      <c r="O12" s="239"/>
      <c r="P12" s="214"/>
      <c r="Q12" s="179"/>
      <c r="R12" s="100"/>
    </row>
    <row r="13" spans="1:44" s="140" customFormat="1" ht="104.25" customHeight="1" thickBot="1">
      <c r="A13" s="114"/>
      <c r="B13" s="337"/>
      <c r="C13" s="371"/>
      <c r="D13" s="347"/>
      <c r="E13" s="371"/>
      <c r="F13" s="211" t="s">
        <v>77</v>
      </c>
      <c r="G13" s="303">
        <v>1500000</v>
      </c>
      <c r="H13" s="220" t="s">
        <v>496</v>
      </c>
      <c r="I13" s="305" t="s">
        <v>576</v>
      </c>
      <c r="J13" s="220"/>
      <c r="K13" s="220"/>
      <c r="L13" s="220"/>
      <c r="M13" s="220"/>
      <c r="N13" s="220"/>
      <c r="O13" s="240"/>
      <c r="P13" s="211"/>
      <c r="Q13" s="110"/>
      <c r="R13" s="100"/>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row>
    <row r="14" spans="1:44" ht="96.75" customHeight="1" thickBot="1">
      <c r="A14" s="114"/>
      <c r="B14" s="354">
        <v>3</v>
      </c>
      <c r="C14" s="358">
        <v>238552</v>
      </c>
      <c r="D14" s="344">
        <v>41591</v>
      </c>
      <c r="E14" s="330" t="s">
        <v>12</v>
      </c>
      <c r="F14" s="330" t="s">
        <v>95</v>
      </c>
      <c r="G14" s="97">
        <v>0</v>
      </c>
      <c r="H14" s="144" t="s">
        <v>478</v>
      </c>
      <c r="I14" s="210" t="s">
        <v>373</v>
      </c>
      <c r="J14" s="253" t="s">
        <v>374</v>
      </c>
      <c r="K14" s="253" t="s">
        <v>375</v>
      </c>
      <c r="L14" s="97">
        <v>138599.91</v>
      </c>
      <c r="M14" s="210" t="s">
        <v>370</v>
      </c>
      <c r="N14" s="201"/>
      <c r="O14" s="210"/>
      <c r="P14" s="210"/>
      <c r="Q14" s="108"/>
      <c r="R14" s="100"/>
    </row>
    <row r="15" spans="1:44" ht="143.44999999999999" customHeight="1">
      <c r="A15" s="114"/>
      <c r="B15" s="355"/>
      <c r="C15" s="331"/>
      <c r="D15" s="357"/>
      <c r="E15" s="342"/>
      <c r="F15" s="331"/>
      <c r="G15" s="146"/>
      <c r="H15" s="182" t="s">
        <v>548</v>
      </c>
      <c r="I15" s="120" t="s">
        <v>549</v>
      </c>
      <c r="J15" s="253" t="s">
        <v>375</v>
      </c>
      <c r="K15" s="253"/>
      <c r="L15" s="146"/>
      <c r="M15" s="120"/>
      <c r="N15" s="121"/>
      <c r="O15" s="120"/>
      <c r="P15" s="120"/>
      <c r="Q15" s="122"/>
      <c r="R15" s="100"/>
    </row>
    <row r="16" spans="1:44" ht="129" customHeight="1">
      <c r="A16" s="114"/>
      <c r="B16" s="355"/>
      <c r="C16" s="359"/>
      <c r="D16" s="345"/>
      <c r="E16" s="342"/>
      <c r="F16" s="172" t="s">
        <v>72</v>
      </c>
      <c r="G16" s="99">
        <v>1381449.84</v>
      </c>
      <c r="H16" s="219" t="s">
        <v>534</v>
      </c>
      <c r="I16" s="172" t="s">
        <v>376</v>
      </c>
      <c r="J16" s="254" t="s">
        <v>535</v>
      </c>
      <c r="K16" s="254"/>
      <c r="L16" s="174">
        <v>12244896.16</v>
      </c>
      <c r="M16" s="172" t="s">
        <v>474</v>
      </c>
      <c r="N16" s="172" t="s">
        <v>326</v>
      </c>
      <c r="O16" s="128" t="s">
        <v>321</v>
      </c>
      <c r="P16" s="179"/>
      <c r="Q16" s="109"/>
      <c r="R16" s="100"/>
    </row>
    <row r="17" spans="1:45" ht="83.25" customHeight="1">
      <c r="A17" s="114"/>
      <c r="B17" s="355"/>
      <c r="C17" s="360"/>
      <c r="D17" s="346"/>
      <c r="E17" s="342"/>
      <c r="F17" s="172" t="s">
        <v>333</v>
      </c>
      <c r="G17" s="99">
        <v>481812.97</v>
      </c>
      <c r="H17" s="245" t="s">
        <v>498</v>
      </c>
      <c r="I17" s="172" t="s">
        <v>376</v>
      </c>
      <c r="J17" s="172"/>
      <c r="K17" s="172" t="s">
        <v>536</v>
      </c>
      <c r="L17" s="174">
        <v>1144092.5</v>
      </c>
      <c r="M17" s="172"/>
      <c r="N17" s="172" t="s">
        <v>326</v>
      </c>
      <c r="O17" s="130"/>
      <c r="P17" s="214"/>
      <c r="Q17" s="302"/>
      <c r="R17" s="100"/>
    </row>
    <row r="18" spans="1:45" s="140" customFormat="1" ht="144" customHeight="1" thickBot="1">
      <c r="A18" s="114"/>
      <c r="B18" s="356"/>
      <c r="C18" s="197"/>
      <c r="D18" s="228"/>
      <c r="E18" s="343"/>
      <c r="F18" s="211" t="s">
        <v>77</v>
      </c>
      <c r="G18" s="98">
        <v>2278554</v>
      </c>
      <c r="H18" s="305" t="s">
        <v>470</v>
      </c>
      <c r="I18" s="220" t="s">
        <v>579</v>
      </c>
      <c r="J18" s="211"/>
      <c r="K18" s="241"/>
      <c r="L18" s="211"/>
      <c r="M18" s="98"/>
      <c r="N18" s="211"/>
      <c r="O18" s="211"/>
      <c r="P18" s="211"/>
      <c r="Q18" s="110"/>
      <c r="R18" s="100"/>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row>
    <row r="19" spans="1:45" ht="66" customHeight="1">
      <c r="A19" s="114"/>
      <c r="B19" s="355">
        <v>4</v>
      </c>
      <c r="C19" s="223">
        <v>269832</v>
      </c>
      <c r="D19" s="225">
        <v>41592</v>
      </c>
      <c r="E19" s="342" t="s">
        <v>311</v>
      </c>
      <c r="F19" s="120" t="s">
        <v>95</v>
      </c>
      <c r="G19" s="146">
        <v>0</v>
      </c>
      <c r="H19" s="182" t="s">
        <v>367</v>
      </c>
      <c r="I19" s="182" t="s">
        <v>417</v>
      </c>
      <c r="J19" s="120" t="s">
        <v>375</v>
      </c>
      <c r="K19" s="120" t="s">
        <v>375</v>
      </c>
      <c r="L19" s="120"/>
      <c r="M19" s="120"/>
      <c r="N19" s="121"/>
      <c r="O19" s="120"/>
      <c r="P19" s="120"/>
      <c r="Q19" s="122"/>
      <c r="R19" s="100"/>
    </row>
    <row r="20" spans="1:45" ht="90">
      <c r="A20" s="114"/>
      <c r="B20" s="355"/>
      <c r="C20" s="158"/>
      <c r="D20" s="226"/>
      <c r="E20" s="342"/>
      <c r="F20" s="172" t="s">
        <v>72</v>
      </c>
      <c r="G20" s="99">
        <v>0</v>
      </c>
      <c r="H20" s="158" t="s">
        <v>409</v>
      </c>
      <c r="I20" s="158" t="s">
        <v>437</v>
      </c>
      <c r="J20" s="172" t="s">
        <v>322</v>
      </c>
      <c r="K20" s="172"/>
      <c r="L20" s="148">
        <v>1836450.17</v>
      </c>
      <c r="M20" s="172" t="s">
        <v>324</v>
      </c>
      <c r="N20" s="149" t="s">
        <v>390</v>
      </c>
      <c r="O20" s="128" t="s">
        <v>321</v>
      </c>
      <c r="P20" s="172" t="s">
        <v>325</v>
      </c>
      <c r="Q20" s="109" t="s">
        <v>325</v>
      </c>
      <c r="R20" s="100"/>
    </row>
    <row r="21" spans="1:45" ht="45">
      <c r="A21" s="114"/>
      <c r="B21" s="355"/>
      <c r="C21" s="224"/>
      <c r="D21" s="227"/>
      <c r="E21" s="342"/>
      <c r="F21" s="214" t="s">
        <v>393</v>
      </c>
      <c r="G21" s="150">
        <v>0</v>
      </c>
      <c r="H21" s="147" t="s">
        <v>410</v>
      </c>
      <c r="I21" s="158" t="s">
        <v>407</v>
      </c>
      <c r="J21" s="214"/>
      <c r="K21" s="172" t="s">
        <v>323</v>
      </c>
      <c r="L21" s="148">
        <v>197579.2</v>
      </c>
      <c r="M21" s="172" t="s">
        <v>411</v>
      </c>
      <c r="N21" s="149" t="s">
        <v>390</v>
      </c>
      <c r="O21" s="130"/>
      <c r="P21" s="214"/>
      <c r="Q21" s="125"/>
      <c r="R21" s="100"/>
    </row>
    <row r="22" spans="1:45" s="140" customFormat="1" ht="112.5" customHeight="1" thickBot="1">
      <c r="A22" s="114"/>
      <c r="B22" s="356"/>
      <c r="C22" s="197"/>
      <c r="D22" s="228"/>
      <c r="E22" s="343"/>
      <c r="F22" s="211" t="s">
        <v>77</v>
      </c>
      <c r="G22" s="303">
        <v>9660</v>
      </c>
      <c r="H22" s="173" t="s">
        <v>577</v>
      </c>
      <c r="I22" s="147" t="s">
        <v>578</v>
      </c>
      <c r="J22" s="211"/>
      <c r="K22" s="242"/>
      <c r="L22" s="211"/>
      <c r="M22" s="98"/>
      <c r="N22" s="211"/>
      <c r="O22" s="211"/>
      <c r="P22" s="211"/>
      <c r="Q22" s="110"/>
      <c r="R22" s="100"/>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row>
    <row r="23" spans="1:45" ht="66" customHeight="1">
      <c r="A23" s="114"/>
      <c r="B23" s="338">
        <v>5</v>
      </c>
      <c r="C23" s="210"/>
      <c r="D23" s="201"/>
      <c r="E23" s="330" t="s">
        <v>415</v>
      </c>
      <c r="F23" s="210" t="s">
        <v>95</v>
      </c>
      <c r="G23" s="97">
        <v>0</v>
      </c>
      <c r="H23" s="144" t="s">
        <v>367</v>
      </c>
      <c r="I23" s="151" t="s">
        <v>387</v>
      </c>
      <c r="J23" s="210" t="s">
        <v>375</v>
      </c>
      <c r="K23" s="210" t="s">
        <v>375</v>
      </c>
      <c r="L23" s="117"/>
      <c r="M23" s="126"/>
      <c r="N23" s="126"/>
      <c r="O23" s="126"/>
      <c r="P23" s="126"/>
      <c r="Q23" s="127"/>
      <c r="R23" s="100"/>
    </row>
    <row r="24" spans="1:45" ht="90">
      <c r="A24" s="114"/>
      <c r="B24" s="339"/>
      <c r="C24" s="172"/>
      <c r="D24" s="202"/>
      <c r="E24" s="342"/>
      <c r="F24" s="128" t="s">
        <v>72</v>
      </c>
      <c r="G24" s="159">
        <v>0</v>
      </c>
      <c r="H24" s="182" t="s">
        <v>562</v>
      </c>
      <c r="I24" s="248" t="s">
        <v>419</v>
      </c>
      <c r="J24" s="128" t="s">
        <v>319</v>
      </c>
      <c r="K24" s="128"/>
      <c r="L24" s="152">
        <v>3701972.11</v>
      </c>
      <c r="M24" s="128" t="s">
        <v>475</v>
      </c>
      <c r="N24" s="128" t="s">
        <v>329</v>
      </c>
      <c r="O24" s="128" t="s">
        <v>321</v>
      </c>
      <c r="P24" s="128"/>
      <c r="Q24" s="129"/>
      <c r="R24" s="100"/>
    </row>
    <row r="25" spans="1:45" ht="45">
      <c r="A25" s="114"/>
      <c r="B25" s="340"/>
      <c r="C25" s="214"/>
      <c r="D25" s="213"/>
      <c r="E25" s="342"/>
      <c r="F25" s="214" t="s">
        <v>393</v>
      </c>
      <c r="G25" s="160">
        <v>78642.13</v>
      </c>
      <c r="H25" s="147" t="s">
        <v>468</v>
      </c>
      <c r="I25" s="249" t="s">
        <v>407</v>
      </c>
      <c r="J25" s="128"/>
      <c r="K25" s="128" t="s">
        <v>320</v>
      </c>
      <c r="L25" s="152">
        <v>453431.52</v>
      </c>
      <c r="M25" s="128" t="s">
        <v>476</v>
      </c>
      <c r="N25" s="128" t="s">
        <v>329</v>
      </c>
      <c r="O25" s="130"/>
      <c r="P25" s="130"/>
      <c r="Q25" s="131"/>
      <c r="R25" s="100"/>
    </row>
    <row r="26" spans="1:45" ht="84.75" customHeight="1">
      <c r="A26" s="114"/>
      <c r="B26" s="340"/>
      <c r="C26" s="214"/>
      <c r="D26" s="213"/>
      <c r="E26" s="342"/>
      <c r="F26" s="214" t="s">
        <v>447</v>
      </c>
      <c r="G26" s="194"/>
      <c r="H26" s="219" t="s">
        <v>468</v>
      </c>
      <c r="I26" s="219" t="s">
        <v>537</v>
      </c>
      <c r="J26" s="128" t="s">
        <v>449</v>
      </c>
      <c r="K26" s="128"/>
      <c r="L26" s="152">
        <v>1075397.76</v>
      </c>
      <c r="M26" s="128" t="s">
        <v>451</v>
      </c>
      <c r="N26" s="128" t="s">
        <v>452</v>
      </c>
      <c r="O26" s="128" t="s">
        <v>321</v>
      </c>
      <c r="P26" s="130"/>
      <c r="Q26" s="131"/>
      <c r="R26" s="100"/>
    </row>
    <row r="27" spans="1:45" ht="45">
      <c r="A27" s="114"/>
      <c r="B27" s="340"/>
      <c r="C27" s="214"/>
      <c r="D27" s="213"/>
      <c r="E27" s="342"/>
      <c r="F27" s="214" t="s">
        <v>448</v>
      </c>
      <c r="G27" s="160"/>
      <c r="H27" s="219" t="s">
        <v>468</v>
      </c>
      <c r="I27" s="219" t="s">
        <v>537</v>
      </c>
      <c r="J27" s="128"/>
      <c r="K27" s="128" t="s">
        <v>450</v>
      </c>
      <c r="L27" s="174">
        <v>133688.85999999999</v>
      </c>
      <c r="M27" s="128"/>
      <c r="N27" s="128"/>
      <c r="O27" s="130"/>
      <c r="P27" s="130"/>
      <c r="Q27" s="131"/>
      <c r="R27" s="100"/>
    </row>
    <row r="28" spans="1:45" s="140" customFormat="1" ht="127.5" customHeight="1" thickBot="1">
      <c r="A28" s="114"/>
      <c r="B28" s="341"/>
      <c r="C28" s="211"/>
      <c r="D28" s="203"/>
      <c r="E28" s="343"/>
      <c r="F28" s="211" t="s">
        <v>77</v>
      </c>
      <c r="G28" s="98">
        <v>1554612</v>
      </c>
      <c r="H28" s="196" t="s">
        <v>580</v>
      </c>
      <c r="I28" s="182" t="s">
        <v>472</v>
      </c>
      <c r="J28" s="221"/>
      <c r="K28" s="221"/>
      <c r="L28" s="222"/>
      <c r="M28" s="221"/>
      <c r="N28" s="221"/>
      <c r="O28" s="162"/>
      <c r="P28" s="162"/>
      <c r="Q28" s="163"/>
      <c r="R28" s="100"/>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row>
    <row r="29" spans="1:45" ht="99.75" customHeight="1">
      <c r="A29" s="114"/>
      <c r="B29" s="338">
        <v>6</v>
      </c>
      <c r="C29" s="210"/>
      <c r="D29" s="201"/>
      <c r="E29" s="419" t="s">
        <v>328</v>
      </c>
      <c r="F29" s="210" t="s">
        <v>95</v>
      </c>
      <c r="G29" s="97">
        <v>0</v>
      </c>
      <c r="H29" s="144" t="s">
        <v>356</v>
      </c>
      <c r="I29" s="144" t="s">
        <v>391</v>
      </c>
      <c r="J29" s="210" t="s">
        <v>375</v>
      </c>
      <c r="K29" s="210" t="s">
        <v>375</v>
      </c>
      <c r="L29" s="102"/>
      <c r="M29" s="126"/>
      <c r="N29" s="126"/>
      <c r="O29" s="126"/>
      <c r="P29" s="126"/>
      <c r="Q29" s="127"/>
      <c r="R29" s="100"/>
    </row>
    <row r="30" spans="1:45" ht="122.25" customHeight="1">
      <c r="A30" s="114"/>
      <c r="B30" s="339"/>
      <c r="C30" s="172"/>
      <c r="D30" s="202"/>
      <c r="E30" s="420"/>
      <c r="F30" s="128" t="s">
        <v>72</v>
      </c>
      <c r="G30" s="229">
        <v>178475</v>
      </c>
      <c r="H30" s="245" t="s">
        <v>563</v>
      </c>
      <c r="I30" s="147" t="s">
        <v>407</v>
      </c>
      <c r="J30" s="186" t="s">
        <v>330</v>
      </c>
      <c r="K30" s="120"/>
      <c r="L30" s="176">
        <v>4110224.82</v>
      </c>
      <c r="M30" s="120" t="s">
        <v>477</v>
      </c>
      <c r="N30" s="128" t="s">
        <v>331</v>
      </c>
      <c r="O30" s="128" t="s">
        <v>321</v>
      </c>
      <c r="P30" s="128"/>
      <c r="Q30" s="129"/>
      <c r="R30" s="100"/>
    </row>
    <row r="31" spans="1:45" ht="84.75" customHeight="1">
      <c r="A31" s="114"/>
      <c r="B31" s="340"/>
      <c r="C31" s="214"/>
      <c r="D31" s="213"/>
      <c r="E31" s="421"/>
      <c r="F31" s="130" t="s">
        <v>393</v>
      </c>
      <c r="G31" s="194">
        <v>65481</v>
      </c>
      <c r="H31" s="245" t="s">
        <v>498</v>
      </c>
      <c r="I31" s="147" t="s">
        <v>407</v>
      </c>
      <c r="J31" s="189"/>
      <c r="K31" s="172" t="s">
        <v>392</v>
      </c>
      <c r="L31" s="176">
        <v>483847.2</v>
      </c>
      <c r="M31" s="172"/>
      <c r="N31" s="128" t="s">
        <v>331</v>
      </c>
      <c r="O31" s="130"/>
      <c r="P31" s="130"/>
      <c r="Q31" s="131"/>
      <c r="R31" s="100"/>
    </row>
    <row r="32" spans="1:45" s="140" customFormat="1" ht="137.25" customHeight="1" thickBot="1">
      <c r="A32" s="114"/>
      <c r="B32" s="341"/>
      <c r="C32" s="211"/>
      <c r="D32" s="203"/>
      <c r="E32" s="422"/>
      <c r="F32" s="211" t="s">
        <v>77</v>
      </c>
      <c r="G32" s="98">
        <v>59931</v>
      </c>
      <c r="H32" s="306" t="s">
        <v>581</v>
      </c>
      <c r="I32" s="305" t="s">
        <v>582</v>
      </c>
      <c r="J32" s="200"/>
      <c r="K32" s="200"/>
      <c r="L32" s="177"/>
      <c r="M32" s="200"/>
      <c r="N32" s="162"/>
      <c r="O32" s="162"/>
      <c r="P32" s="162"/>
      <c r="Q32" s="163"/>
      <c r="R32" s="100"/>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row>
    <row r="33" spans="1:44" ht="111" customHeight="1">
      <c r="B33" s="335">
        <v>7</v>
      </c>
      <c r="C33" s="210"/>
      <c r="D33" s="201"/>
      <c r="E33" s="358" t="s">
        <v>357</v>
      </c>
      <c r="F33" s="210" t="s">
        <v>337</v>
      </c>
      <c r="G33" s="97">
        <v>0</v>
      </c>
      <c r="H33" s="182" t="s">
        <v>388</v>
      </c>
      <c r="I33" s="183" t="s">
        <v>379</v>
      </c>
      <c r="J33" s="210" t="s">
        <v>375</v>
      </c>
      <c r="K33" s="210" t="s">
        <v>375</v>
      </c>
      <c r="L33" s="136"/>
      <c r="M33" s="210"/>
      <c r="N33" s="210"/>
      <c r="O33" s="210"/>
      <c r="P33" s="210"/>
      <c r="Q33" s="108"/>
    </row>
    <row r="34" spans="1:44" ht="56.25" customHeight="1">
      <c r="B34" s="336"/>
      <c r="C34" s="172"/>
      <c r="D34" s="202"/>
      <c r="E34" s="359"/>
      <c r="F34" s="172" t="s">
        <v>345</v>
      </c>
      <c r="G34" s="99">
        <v>0</v>
      </c>
      <c r="H34" s="147" t="s">
        <v>335</v>
      </c>
      <c r="I34" s="172" t="s">
        <v>376</v>
      </c>
      <c r="J34" s="172"/>
      <c r="K34" s="172" t="s">
        <v>375</v>
      </c>
      <c r="L34" s="137"/>
      <c r="M34" s="172"/>
      <c r="N34" s="172"/>
      <c r="O34" s="172"/>
      <c r="P34" s="172"/>
      <c r="Q34" s="109"/>
    </row>
    <row r="35" spans="1:44" ht="106.5" customHeight="1">
      <c r="B35" s="336"/>
      <c r="C35" s="172"/>
      <c r="D35" s="202"/>
      <c r="E35" s="359"/>
      <c r="F35" s="172" t="s">
        <v>72</v>
      </c>
      <c r="G35" s="193">
        <v>116032</v>
      </c>
      <c r="H35" s="219" t="s">
        <v>518</v>
      </c>
      <c r="I35" s="190" t="s">
        <v>407</v>
      </c>
      <c r="J35" s="120" t="s">
        <v>438</v>
      </c>
      <c r="K35" s="120"/>
      <c r="L35" s="175">
        <v>3874840.02</v>
      </c>
      <c r="M35" s="120" t="s">
        <v>477</v>
      </c>
      <c r="N35" s="172" t="s">
        <v>412</v>
      </c>
      <c r="O35" s="99" t="s">
        <v>416</v>
      </c>
      <c r="P35" s="172"/>
      <c r="Q35" s="109"/>
    </row>
    <row r="36" spans="1:44" ht="91.5" customHeight="1">
      <c r="B36" s="336"/>
      <c r="C36" s="172"/>
      <c r="D36" s="202"/>
      <c r="E36" s="359"/>
      <c r="F36" s="172" t="s">
        <v>420</v>
      </c>
      <c r="G36" s="99">
        <v>0</v>
      </c>
      <c r="H36" s="173" t="s">
        <v>444</v>
      </c>
      <c r="I36" s="172" t="s">
        <v>376</v>
      </c>
      <c r="J36" s="214"/>
      <c r="K36" s="214" t="s">
        <v>439</v>
      </c>
      <c r="L36" s="161"/>
      <c r="M36" s="214"/>
      <c r="N36" s="172"/>
      <c r="O36" s="172"/>
      <c r="P36" s="172"/>
      <c r="Q36" s="109"/>
    </row>
    <row r="37" spans="1:44" s="140" customFormat="1" ht="117" customHeight="1" thickBot="1">
      <c r="A37" s="102"/>
      <c r="B37" s="337"/>
      <c r="C37" s="211"/>
      <c r="D37" s="203"/>
      <c r="E37" s="371"/>
      <c r="F37" s="211" t="s">
        <v>77</v>
      </c>
      <c r="G37" s="98">
        <v>1100000</v>
      </c>
      <c r="H37" s="173" t="s">
        <v>583</v>
      </c>
      <c r="I37" s="147" t="s">
        <v>584</v>
      </c>
      <c r="J37" s="214"/>
      <c r="K37" s="214"/>
      <c r="L37" s="161"/>
      <c r="M37" s="214"/>
      <c r="N37" s="207"/>
      <c r="O37" s="211"/>
      <c r="P37" s="211"/>
      <c r="Q37" s="110"/>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row>
    <row r="38" spans="1:44" ht="153.75" customHeight="1">
      <c r="A38" s="111"/>
      <c r="B38" s="354">
        <v>8</v>
      </c>
      <c r="C38" s="210">
        <v>273254</v>
      </c>
      <c r="D38" s="201">
        <v>41883</v>
      </c>
      <c r="E38" s="330" t="s">
        <v>342</v>
      </c>
      <c r="F38" s="210" t="s">
        <v>95</v>
      </c>
      <c r="G38" s="97">
        <v>0</v>
      </c>
      <c r="H38" s="144" t="s">
        <v>421</v>
      </c>
      <c r="I38" s="210" t="s">
        <v>422</v>
      </c>
      <c r="J38" s="210" t="s">
        <v>378</v>
      </c>
      <c r="K38" s="210"/>
      <c r="L38" s="117" t="s">
        <v>377</v>
      </c>
      <c r="M38" s="210">
        <v>240</v>
      </c>
      <c r="N38" s="210" t="s">
        <v>395</v>
      </c>
      <c r="O38" s="210" t="s">
        <v>593</v>
      </c>
      <c r="P38" s="210"/>
      <c r="Q38" s="108"/>
      <c r="R38" s="100"/>
    </row>
    <row r="39" spans="1:44" ht="74.25" customHeight="1">
      <c r="A39" s="111"/>
      <c r="B39" s="355"/>
      <c r="C39" s="199"/>
      <c r="D39" s="212"/>
      <c r="E39" s="342"/>
      <c r="F39" s="172" t="s">
        <v>332</v>
      </c>
      <c r="G39" s="99">
        <v>0</v>
      </c>
      <c r="H39" s="164" t="s">
        <v>406</v>
      </c>
      <c r="I39" s="172" t="s">
        <v>376</v>
      </c>
      <c r="J39" s="172"/>
      <c r="K39" s="172" t="s">
        <v>375</v>
      </c>
      <c r="L39" s="152"/>
      <c r="M39" s="172">
        <v>280</v>
      </c>
      <c r="N39" s="202" t="s">
        <v>395</v>
      </c>
      <c r="O39" s="172"/>
      <c r="P39" s="172"/>
      <c r="Q39" s="109"/>
      <c r="R39" s="100"/>
    </row>
    <row r="40" spans="1:44" ht="111.75" customHeight="1">
      <c r="A40" s="111"/>
      <c r="B40" s="355"/>
      <c r="C40" s="199"/>
      <c r="D40" s="212"/>
      <c r="E40" s="342"/>
      <c r="F40" s="172" t="s">
        <v>72</v>
      </c>
      <c r="G40" s="193">
        <v>29811225.329999998</v>
      </c>
      <c r="H40" s="245" t="s">
        <v>564</v>
      </c>
      <c r="I40" s="319" t="s">
        <v>538</v>
      </c>
      <c r="J40" s="199" t="s">
        <v>440</v>
      </c>
      <c r="K40" s="199"/>
      <c r="L40" s="250">
        <v>275283666.42000002</v>
      </c>
      <c r="M40" s="185" t="s">
        <v>441</v>
      </c>
      <c r="N40" s="202">
        <v>44548</v>
      </c>
      <c r="O40" s="199"/>
      <c r="P40" s="199"/>
      <c r="Q40" s="119"/>
      <c r="R40" s="100"/>
    </row>
    <row r="41" spans="1:44" ht="110.25" customHeight="1" thickBot="1">
      <c r="A41" s="111"/>
      <c r="B41" s="356"/>
      <c r="C41" s="211"/>
      <c r="D41" s="203"/>
      <c r="E41" s="343"/>
      <c r="F41" s="211" t="s">
        <v>414</v>
      </c>
      <c r="G41" s="231">
        <v>1419582.56</v>
      </c>
      <c r="H41" s="258" t="s">
        <v>484</v>
      </c>
      <c r="I41" s="192" t="s">
        <v>376</v>
      </c>
      <c r="J41" s="211"/>
      <c r="K41" s="211" t="s">
        <v>442</v>
      </c>
      <c r="L41" s="251">
        <v>5886771.1799999997</v>
      </c>
      <c r="M41" s="178"/>
      <c r="N41" s="212">
        <v>44548</v>
      </c>
      <c r="O41" s="211"/>
      <c r="P41" s="211"/>
      <c r="Q41" s="110"/>
      <c r="R41" s="100"/>
    </row>
    <row r="42" spans="1:44" ht="138.75" customHeight="1">
      <c r="A42" s="111"/>
      <c r="B42" s="354">
        <v>9</v>
      </c>
      <c r="C42" s="210">
        <v>303267</v>
      </c>
      <c r="D42" s="201">
        <v>43145</v>
      </c>
      <c r="E42" s="330" t="s">
        <v>343</v>
      </c>
      <c r="F42" s="120" t="s">
        <v>95</v>
      </c>
      <c r="G42" s="146">
        <v>0</v>
      </c>
      <c r="H42" s="182" t="s">
        <v>423</v>
      </c>
      <c r="I42" s="120" t="s">
        <v>405</v>
      </c>
      <c r="J42" s="210" t="s">
        <v>344</v>
      </c>
      <c r="K42" s="210"/>
      <c r="L42" s="97">
        <v>4512691.7</v>
      </c>
      <c r="M42" s="210">
        <v>210</v>
      </c>
      <c r="N42" s="201">
        <v>43432</v>
      </c>
      <c r="O42" s="210" t="s">
        <v>594</v>
      </c>
      <c r="P42" s="210"/>
      <c r="Q42" s="108"/>
      <c r="R42" s="100"/>
    </row>
    <row r="43" spans="1:44" ht="63" customHeight="1">
      <c r="A43" s="111"/>
      <c r="B43" s="355"/>
      <c r="C43" s="199"/>
      <c r="D43" s="212"/>
      <c r="E43" s="342"/>
      <c r="F43" s="172" t="s">
        <v>332</v>
      </c>
      <c r="G43" s="99">
        <v>0</v>
      </c>
      <c r="H43" s="164" t="s">
        <v>406</v>
      </c>
      <c r="I43" s="172" t="s">
        <v>376</v>
      </c>
      <c r="J43" s="172"/>
      <c r="K43" s="172" t="s">
        <v>375</v>
      </c>
      <c r="L43" s="172" t="s">
        <v>376</v>
      </c>
      <c r="M43" s="172">
        <v>230</v>
      </c>
      <c r="N43" s="202">
        <v>43432</v>
      </c>
      <c r="O43" s="142"/>
      <c r="P43" s="138"/>
      <c r="Q43" s="109"/>
      <c r="R43" s="100"/>
    </row>
    <row r="44" spans="1:44" ht="110.25" customHeight="1">
      <c r="A44" s="111"/>
      <c r="B44" s="355"/>
      <c r="C44" s="199"/>
      <c r="D44" s="212"/>
      <c r="E44" s="342"/>
      <c r="F44" s="199" t="s">
        <v>72</v>
      </c>
      <c r="G44" s="230">
        <v>33365659.879999999</v>
      </c>
      <c r="H44" s="245" t="s">
        <v>565</v>
      </c>
      <c r="I44" s="189" t="s">
        <v>539</v>
      </c>
      <c r="J44" s="199" t="s">
        <v>453</v>
      </c>
      <c r="K44" s="199"/>
      <c r="L44" s="174">
        <v>366362860.19999999</v>
      </c>
      <c r="M44" s="199">
        <v>1080</v>
      </c>
      <c r="N44" s="202">
        <v>44589</v>
      </c>
      <c r="O44" s="172"/>
      <c r="P44" s="138"/>
      <c r="Q44" s="119"/>
      <c r="R44" s="100"/>
    </row>
    <row r="45" spans="1:44" ht="91.5" customHeight="1" thickBot="1">
      <c r="A45" s="111"/>
      <c r="B45" s="356"/>
      <c r="C45" s="211"/>
      <c r="D45" s="203"/>
      <c r="E45" s="343"/>
      <c r="F45" s="211" t="s">
        <v>333</v>
      </c>
      <c r="G45" s="231">
        <v>5849426.4699999997</v>
      </c>
      <c r="H45" s="320" t="s">
        <v>484</v>
      </c>
      <c r="I45" s="322" t="s">
        <v>418</v>
      </c>
      <c r="J45" s="211"/>
      <c r="K45" s="211" t="s">
        <v>454</v>
      </c>
      <c r="L45" s="252">
        <v>11978145.35</v>
      </c>
      <c r="M45" s="211">
        <v>1160</v>
      </c>
      <c r="N45" s="212">
        <v>44589</v>
      </c>
      <c r="O45" s="211"/>
      <c r="P45" s="211"/>
      <c r="Q45" s="110"/>
      <c r="R45" s="100"/>
    </row>
    <row r="46" spans="1:44" ht="176.25" customHeight="1">
      <c r="A46" s="111"/>
      <c r="B46" s="354">
        <v>10</v>
      </c>
      <c r="C46" s="210">
        <v>277717</v>
      </c>
      <c r="D46" s="201">
        <v>42234</v>
      </c>
      <c r="E46" s="330" t="s">
        <v>336</v>
      </c>
      <c r="F46" s="330" t="s">
        <v>95</v>
      </c>
      <c r="G46" s="423">
        <v>0</v>
      </c>
      <c r="H46" s="424" t="s">
        <v>585</v>
      </c>
      <c r="I46" s="199" t="s">
        <v>522</v>
      </c>
      <c r="J46" s="321" t="s">
        <v>375</v>
      </c>
      <c r="K46" s="280"/>
      <c r="L46" s="206"/>
      <c r="M46" s="206"/>
      <c r="N46" s="210"/>
      <c r="O46" s="210"/>
      <c r="P46" s="210"/>
      <c r="Q46" s="108"/>
      <c r="R46" s="100"/>
    </row>
    <row r="47" spans="1:44" ht="64.5" customHeight="1">
      <c r="A47" s="111"/>
      <c r="B47" s="355"/>
      <c r="C47" s="199"/>
      <c r="D47" s="212"/>
      <c r="E47" s="342"/>
      <c r="F47" s="331"/>
      <c r="G47" s="146"/>
      <c r="H47" s="196"/>
      <c r="I47" s="120"/>
      <c r="J47" s="257"/>
      <c r="K47" s="281"/>
      <c r="L47" s="135"/>
      <c r="M47" s="135"/>
      <c r="N47" s="120"/>
      <c r="O47" s="120"/>
      <c r="P47" s="120"/>
      <c r="Q47" s="122"/>
      <c r="R47" s="100"/>
    </row>
    <row r="48" spans="1:44" ht="31.5" customHeight="1">
      <c r="A48" s="111"/>
      <c r="B48" s="355"/>
      <c r="C48" s="199"/>
      <c r="D48" s="212"/>
      <c r="E48" s="342"/>
      <c r="F48" s="172" t="s">
        <v>332</v>
      </c>
      <c r="G48" s="99">
        <v>0</v>
      </c>
      <c r="H48" s="172" t="s">
        <v>418</v>
      </c>
      <c r="I48" s="172" t="s">
        <v>418</v>
      </c>
      <c r="J48" s="266"/>
      <c r="K48" s="257" t="s">
        <v>375</v>
      </c>
      <c r="L48" s="142"/>
      <c r="M48" s="142"/>
      <c r="N48" s="172"/>
      <c r="O48" s="172"/>
      <c r="P48" s="172"/>
      <c r="Q48" s="109"/>
      <c r="R48" s="100"/>
    </row>
    <row r="49" spans="1:46" ht="136.5" customHeight="1">
      <c r="A49" s="111"/>
      <c r="B49" s="355"/>
      <c r="C49" s="199"/>
      <c r="D49" s="212"/>
      <c r="E49" s="342"/>
      <c r="F49" s="172" t="s">
        <v>72</v>
      </c>
      <c r="G49" s="193">
        <v>857572.95</v>
      </c>
      <c r="H49" s="424" t="s">
        <v>586</v>
      </c>
      <c r="I49" s="120" t="s">
        <v>540</v>
      </c>
      <c r="J49" s="179"/>
      <c r="K49" s="179"/>
      <c r="L49" s="172"/>
      <c r="M49" s="172"/>
      <c r="N49" s="172"/>
      <c r="O49" s="172"/>
      <c r="P49" s="172"/>
      <c r="Q49" s="109"/>
      <c r="R49" s="100"/>
    </row>
    <row r="50" spans="1:46" ht="83.25" customHeight="1">
      <c r="A50" s="111"/>
      <c r="B50" s="355"/>
      <c r="C50" s="199"/>
      <c r="D50" s="212"/>
      <c r="E50" s="342"/>
      <c r="F50" s="199" t="s">
        <v>333</v>
      </c>
      <c r="G50" s="145">
        <v>106035.6</v>
      </c>
      <c r="H50" s="172" t="s">
        <v>418</v>
      </c>
      <c r="I50" s="172" t="s">
        <v>541</v>
      </c>
      <c r="J50" s="179"/>
      <c r="K50" s="179"/>
      <c r="L50" s="172"/>
      <c r="M50" s="199"/>
      <c r="N50" s="199"/>
      <c r="O50" s="199"/>
      <c r="P50" s="199"/>
      <c r="Q50" s="119"/>
      <c r="R50" s="100"/>
    </row>
    <row r="51" spans="1:46" ht="81.75" customHeight="1" thickBot="1">
      <c r="A51" s="111"/>
      <c r="B51" s="356"/>
      <c r="C51" s="211"/>
      <c r="D51" s="203"/>
      <c r="E51" s="343"/>
      <c r="F51" s="211" t="s">
        <v>77</v>
      </c>
      <c r="G51" s="307">
        <v>0</v>
      </c>
      <c r="H51" s="172" t="s">
        <v>418</v>
      </c>
      <c r="I51" s="172" t="s">
        <v>418</v>
      </c>
      <c r="J51" s="180"/>
      <c r="K51" s="180"/>
      <c r="L51" s="199" t="s">
        <v>455</v>
      </c>
      <c r="M51" s="211"/>
      <c r="N51" s="211"/>
      <c r="O51" s="211"/>
      <c r="P51" s="211"/>
      <c r="Q51" s="110"/>
      <c r="R51" s="100"/>
    </row>
    <row r="52" spans="1:46" ht="140.25" customHeight="1">
      <c r="A52" s="114"/>
      <c r="B52" s="335">
        <v>11</v>
      </c>
      <c r="C52" s="358">
        <v>274896</v>
      </c>
      <c r="D52" s="344">
        <v>41597</v>
      </c>
      <c r="E52" s="358" t="s">
        <v>13</v>
      </c>
      <c r="F52" s="210" t="s">
        <v>95</v>
      </c>
      <c r="G52" s="97">
        <v>0</v>
      </c>
      <c r="H52" s="144" t="s">
        <v>362</v>
      </c>
      <c r="I52" s="153" t="s">
        <v>363</v>
      </c>
      <c r="J52" s="210" t="s">
        <v>364</v>
      </c>
      <c r="K52" s="210" t="s">
        <v>365</v>
      </c>
      <c r="L52" s="97">
        <v>60000</v>
      </c>
      <c r="M52" s="210">
        <v>60</v>
      </c>
      <c r="N52" s="210" t="s">
        <v>366</v>
      </c>
      <c r="O52" s="210"/>
      <c r="P52" s="210"/>
      <c r="Q52" s="108"/>
    </row>
    <row r="53" spans="1:46" ht="77.25" customHeight="1">
      <c r="A53" s="114"/>
      <c r="B53" s="336"/>
      <c r="C53" s="359"/>
      <c r="D53" s="345"/>
      <c r="E53" s="359"/>
      <c r="F53" s="172" t="s">
        <v>72</v>
      </c>
      <c r="G53" s="146">
        <v>0</v>
      </c>
      <c r="H53" s="147" t="s">
        <v>485</v>
      </c>
      <c r="I53" s="158" t="s">
        <v>413</v>
      </c>
      <c r="J53" s="172" t="s">
        <v>312</v>
      </c>
      <c r="K53" s="172" t="s">
        <v>313</v>
      </c>
      <c r="L53" s="99" t="s">
        <v>314</v>
      </c>
      <c r="M53" s="172" t="s">
        <v>315</v>
      </c>
      <c r="N53" s="172" t="s">
        <v>316</v>
      </c>
      <c r="O53" s="99">
        <v>37286.9</v>
      </c>
      <c r="P53" s="142"/>
      <c r="Q53" s="109" t="s">
        <v>389</v>
      </c>
    </row>
    <row r="54" spans="1:46" s="140" customFormat="1" ht="118.5" customHeight="1" thickBot="1">
      <c r="A54" s="114"/>
      <c r="B54" s="337"/>
      <c r="C54" s="371"/>
      <c r="D54" s="347"/>
      <c r="E54" s="371"/>
      <c r="F54" s="211" t="s">
        <v>77</v>
      </c>
      <c r="G54" s="303">
        <v>0</v>
      </c>
      <c r="H54" s="147" t="s">
        <v>587</v>
      </c>
      <c r="I54" s="147" t="s">
        <v>588</v>
      </c>
      <c r="J54" s="211"/>
      <c r="K54" s="211"/>
      <c r="L54" s="98"/>
      <c r="M54" s="211"/>
      <c r="N54" s="211"/>
      <c r="O54" s="211"/>
      <c r="P54" s="211"/>
      <c r="Q54" s="110"/>
      <c r="R54" s="102"/>
      <c r="S54" s="102"/>
      <c r="T54" s="102"/>
      <c r="U54" s="102"/>
      <c r="V54" s="102"/>
      <c r="W54" s="102"/>
      <c r="X54" s="102"/>
      <c r="Y54" s="102"/>
      <c r="Z54" s="102"/>
      <c r="AA54" s="102"/>
      <c r="AB54" s="102"/>
      <c r="AC54" s="102"/>
      <c r="AD54" s="102"/>
      <c r="AE54" s="102"/>
      <c r="AF54" s="102"/>
      <c r="AG54" s="102"/>
      <c r="AH54" s="102"/>
      <c r="AI54" s="102"/>
      <c r="AJ54" s="102"/>
      <c r="AK54" s="102"/>
      <c r="AL54" s="102"/>
      <c r="AM54" s="102"/>
      <c r="AN54" s="102"/>
      <c r="AO54" s="102"/>
      <c r="AP54" s="102"/>
      <c r="AQ54" s="102"/>
      <c r="AR54" s="102"/>
      <c r="AS54" s="102"/>
      <c r="AT54" s="102"/>
    </row>
    <row r="55" spans="1:46" ht="60">
      <c r="A55" s="114"/>
      <c r="B55" s="335">
        <v>12</v>
      </c>
      <c r="C55" s="210" t="s">
        <v>61</v>
      </c>
      <c r="D55" s="210" t="s">
        <v>61</v>
      </c>
      <c r="E55" s="358" t="s">
        <v>0</v>
      </c>
      <c r="F55" s="210" t="s">
        <v>72</v>
      </c>
      <c r="G55" s="97">
        <v>0</v>
      </c>
      <c r="H55" s="144" t="s">
        <v>519</v>
      </c>
      <c r="I55" s="210"/>
      <c r="J55" s="210" t="s">
        <v>304</v>
      </c>
      <c r="K55" s="210" t="s">
        <v>305</v>
      </c>
      <c r="L55" s="97">
        <v>50992898.149999999</v>
      </c>
      <c r="M55" s="210" t="s">
        <v>306</v>
      </c>
      <c r="N55" s="201">
        <v>41809</v>
      </c>
      <c r="O55" s="97">
        <v>4145633.99</v>
      </c>
      <c r="P55" s="215" t="s">
        <v>318</v>
      </c>
      <c r="Q55" s="154" t="s">
        <v>307</v>
      </c>
      <c r="R55" s="100"/>
    </row>
    <row r="56" spans="1:46" s="140" customFormat="1" ht="132" customHeight="1" thickBot="1">
      <c r="A56" s="114"/>
      <c r="B56" s="337"/>
      <c r="C56" s="211"/>
      <c r="D56" s="211"/>
      <c r="E56" s="371"/>
      <c r="F56" s="211" t="s">
        <v>77</v>
      </c>
      <c r="G56" s="303">
        <v>76970</v>
      </c>
      <c r="H56" s="147" t="s">
        <v>494</v>
      </c>
      <c r="I56" s="173" t="s">
        <v>495</v>
      </c>
      <c r="J56" s="157"/>
      <c r="K56" s="211"/>
      <c r="L56" s="98"/>
      <c r="M56" s="211"/>
      <c r="N56" s="203"/>
      <c r="O56" s="98"/>
      <c r="P56" s="216"/>
      <c r="Q56" s="165"/>
      <c r="R56" s="100"/>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102"/>
      <c r="AQ56" s="102"/>
      <c r="AR56" s="102"/>
      <c r="AS56" s="102"/>
      <c r="AT56" s="102"/>
    </row>
    <row r="57" spans="1:46" ht="30.75" thickBot="1">
      <c r="A57" s="115"/>
      <c r="B57" s="354">
        <v>13</v>
      </c>
      <c r="C57" s="210">
        <v>274698</v>
      </c>
      <c r="D57" s="201">
        <v>41745</v>
      </c>
      <c r="E57" s="381" t="s">
        <v>310</v>
      </c>
      <c r="F57" s="155" t="s">
        <v>95</v>
      </c>
      <c r="G57" s="97">
        <v>0</v>
      </c>
      <c r="H57" s="144" t="s">
        <v>367</v>
      </c>
      <c r="I57" s="210" t="s">
        <v>376</v>
      </c>
      <c r="J57" s="210" t="s">
        <v>375</v>
      </c>
      <c r="K57" s="210" t="s">
        <v>375</v>
      </c>
      <c r="L57" s="210"/>
      <c r="M57" s="210"/>
      <c r="N57" s="210"/>
      <c r="O57" s="210"/>
      <c r="P57" s="210"/>
      <c r="Q57" s="108"/>
      <c r="R57" s="100"/>
    </row>
    <row r="58" spans="1:46" ht="94.5" customHeight="1">
      <c r="A58" s="118" t="s">
        <v>386</v>
      </c>
      <c r="B58" s="355"/>
      <c r="C58" s="172"/>
      <c r="D58" s="202"/>
      <c r="E58" s="382"/>
      <c r="F58" s="156" t="s">
        <v>72</v>
      </c>
      <c r="G58" s="99">
        <v>0</v>
      </c>
      <c r="H58" s="164" t="s">
        <v>520</v>
      </c>
      <c r="I58" s="172" t="s">
        <v>456</v>
      </c>
      <c r="J58" s="172" t="s">
        <v>308</v>
      </c>
      <c r="K58" s="172"/>
      <c r="L58" s="152">
        <v>235421.85</v>
      </c>
      <c r="M58" s="172" t="s">
        <v>309</v>
      </c>
      <c r="N58" s="202">
        <v>42928</v>
      </c>
      <c r="O58" s="172"/>
      <c r="P58" s="172"/>
      <c r="Q58" s="109" t="s">
        <v>327</v>
      </c>
      <c r="R58" s="100"/>
    </row>
    <row r="59" spans="1:46" s="140" customFormat="1" ht="120" customHeight="1" thickBot="1">
      <c r="A59" s="111"/>
      <c r="B59" s="356"/>
      <c r="C59" s="211"/>
      <c r="D59" s="203"/>
      <c r="E59" s="383"/>
      <c r="F59" s="308" t="s">
        <v>77</v>
      </c>
      <c r="G59" s="303">
        <v>194160</v>
      </c>
      <c r="H59" s="147" t="s">
        <v>513</v>
      </c>
      <c r="I59" s="173" t="s">
        <v>493</v>
      </c>
      <c r="J59" s="211" t="s">
        <v>385</v>
      </c>
      <c r="K59" s="211"/>
      <c r="L59" s="211"/>
      <c r="M59" s="211"/>
      <c r="N59" s="211"/>
      <c r="O59" s="211"/>
      <c r="P59" s="211"/>
      <c r="Q59" s="110"/>
      <c r="R59" s="100"/>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P59" s="102"/>
      <c r="AQ59" s="102"/>
      <c r="AR59" s="102"/>
      <c r="AS59" s="102"/>
      <c r="AT59" s="102"/>
    </row>
    <row r="60" spans="1:46" ht="80.25" customHeight="1">
      <c r="B60" s="335">
        <v>14</v>
      </c>
      <c r="C60" s="358"/>
      <c r="D60" s="344"/>
      <c r="E60" s="358" t="s">
        <v>361</v>
      </c>
      <c r="F60" s="210" t="s">
        <v>72</v>
      </c>
      <c r="G60" s="97">
        <v>0</v>
      </c>
      <c r="H60" s="144" t="s">
        <v>521</v>
      </c>
      <c r="I60" s="210"/>
      <c r="J60" s="210" t="s">
        <v>380</v>
      </c>
      <c r="K60" s="210" t="s">
        <v>381</v>
      </c>
      <c r="L60" s="210" t="s">
        <v>382</v>
      </c>
      <c r="M60" s="210" t="s">
        <v>383</v>
      </c>
      <c r="N60" s="210" t="s">
        <v>384</v>
      </c>
      <c r="O60" s="206" t="s">
        <v>61</v>
      </c>
      <c r="P60" s="206" t="s">
        <v>61</v>
      </c>
      <c r="Q60" s="139" t="s">
        <v>61</v>
      </c>
    </row>
    <row r="61" spans="1:46" s="140" customFormat="1" ht="108.75" customHeight="1" thickBot="1">
      <c r="A61" s="102"/>
      <c r="B61" s="337"/>
      <c r="C61" s="371"/>
      <c r="D61" s="347"/>
      <c r="E61" s="371"/>
      <c r="F61" s="211" t="s">
        <v>77</v>
      </c>
      <c r="G61" s="303">
        <v>180000</v>
      </c>
      <c r="H61" s="147" t="s">
        <v>469</v>
      </c>
      <c r="I61" s="173"/>
      <c r="J61" s="211"/>
      <c r="K61" s="211" t="s">
        <v>61</v>
      </c>
      <c r="L61" s="211" t="s">
        <v>61</v>
      </c>
      <c r="M61" s="211" t="s">
        <v>61</v>
      </c>
      <c r="N61" s="211" t="s">
        <v>61</v>
      </c>
      <c r="O61" s="211" t="s">
        <v>61</v>
      </c>
      <c r="P61" s="211" t="s">
        <v>61</v>
      </c>
      <c r="Q61" s="110" t="s">
        <v>61</v>
      </c>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row>
    <row r="62" spans="1:46" ht="63.75" customHeight="1">
      <c r="A62" s="111"/>
      <c r="B62" s="354">
        <v>15</v>
      </c>
      <c r="C62" s="210">
        <v>273121</v>
      </c>
      <c r="D62" s="201">
        <v>41883</v>
      </c>
      <c r="E62" s="330" t="s">
        <v>55</v>
      </c>
      <c r="F62" s="330" t="s">
        <v>95</v>
      </c>
      <c r="G62" s="97">
        <v>0</v>
      </c>
      <c r="H62" s="330" t="s">
        <v>523</v>
      </c>
      <c r="I62" s="330" t="s">
        <v>522</v>
      </c>
      <c r="J62" s="253" t="s">
        <v>375</v>
      </c>
      <c r="K62" s="280"/>
      <c r="L62" s="210"/>
      <c r="M62" s="210"/>
      <c r="N62" s="201"/>
      <c r="O62" s="210"/>
      <c r="P62" s="210"/>
      <c r="Q62" s="108"/>
      <c r="R62" s="100"/>
    </row>
    <row r="63" spans="1:46" ht="63.75" customHeight="1">
      <c r="A63" s="111"/>
      <c r="B63" s="355"/>
      <c r="C63" s="199"/>
      <c r="D63" s="212"/>
      <c r="E63" s="342"/>
      <c r="F63" s="331"/>
      <c r="G63" s="146"/>
      <c r="H63" s="331"/>
      <c r="I63" s="331"/>
      <c r="J63" s="257"/>
      <c r="K63" s="281"/>
      <c r="L63" s="120"/>
      <c r="M63" s="120"/>
      <c r="N63" s="121"/>
      <c r="O63" s="120"/>
      <c r="P63" s="120"/>
      <c r="Q63" s="122"/>
      <c r="R63" s="100"/>
    </row>
    <row r="64" spans="1:46" ht="51.75" customHeight="1">
      <c r="A64" s="111"/>
      <c r="B64" s="355"/>
      <c r="C64" s="199"/>
      <c r="D64" s="212"/>
      <c r="E64" s="342"/>
      <c r="F64" s="172" t="s">
        <v>334</v>
      </c>
      <c r="G64" s="99">
        <v>0</v>
      </c>
      <c r="H64" s="182" t="s">
        <v>457</v>
      </c>
      <c r="I64" s="172" t="s">
        <v>418</v>
      </c>
      <c r="J64" s="266"/>
      <c r="K64" s="254" t="s">
        <v>375</v>
      </c>
      <c r="L64" s="172"/>
      <c r="M64" s="172"/>
      <c r="N64" s="202"/>
      <c r="O64" s="172"/>
      <c r="P64" s="172"/>
      <c r="Q64" s="109"/>
      <c r="R64" s="100"/>
    </row>
    <row r="65" spans="1:18" ht="81.75" customHeight="1">
      <c r="A65" s="111"/>
      <c r="B65" s="355"/>
      <c r="C65" s="199"/>
      <c r="D65" s="212"/>
      <c r="E65" s="342"/>
      <c r="F65" s="172" t="s">
        <v>72</v>
      </c>
      <c r="G65" s="99">
        <v>215740.4</v>
      </c>
      <c r="H65" s="173" t="s">
        <v>523</v>
      </c>
      <c r="I65" s="172" t="s">
        <v>418</v>
      </c>
      <c r="J65" s="142"/>
      <c r="K65" s="172"/>
      <c r="L65" s="172"/>
      <c r="M65" s="172"/>
      <c r="N65" s="202"/>
      <c r="O65" s="172"/>
      <c r="P65" s="172"/>
      <c r="Q65" s="109"/>
      <c r="R65" s="100"/>
    </row>
    <row r="66" spans="1:18" ht="46.5" customHeight="1">
      <c r="A66" s="111"/>
      <c r="B66" s="355"/>
      <c r="C66" s="199"/>
      <c r="D66" s="212"/>
      <c r="E66" s="342"/>
      <c r="F66" s="120" t="s">
        <v>393</v>
      </c>
      <c r="G66" s="232">
        <v>6580</v>
      </c>
      <c r="H66" s="245" t="s">
        <v>486</v>
      </c>
      <c r="I66" s="189" t="s">
        <v>418</v>
      </c>
      <c r="J66" s="135"/>
      <c r="K66" s="120"/>
      <c r="L66" s="120"/>
      <c r="M66" s="120"/>
      <c r="N66" s="121"/>
      <c r="O66" s="120"/>
      <c r="P66" s="120"/>
      <c r="Q66" s="122"/>
      <c r="R66" s="100"/>
    </row>
    <row r="67" spans="1:18" ht="114" customHeight="1" thickBot="1">
      <c r="A67" s="111"/>
      <c r="B67" s="355"/>
      <c r="C67" s="214"/>
      <c r="D67" s="213"/>
      <c r="E67" s="342"/>
      <c r="F67" s="214" t="s">
        <v>77</v>
      </c>
      <c r="G67" s="150">
        <v>0</v>
      </c>
      <c r="H67" s="309" t="s">
        <v>589</v>
      </c>
      <c r="I67" s="214" t="s">
        <v>492</v>
      </c>
      <c r="J67" s="233"/>
      <c r="K67" s="214"/>
      <c r="L67" s="214"/>
      <c r="M67" s="214"/>
      <c r="N67" s="213"/>
      <c r="O67" s="214"/>
      <c r="P67" s="214"/>
      <c r="Q67" s="125"/>
      <c r="R67" s="100"/>
    </row>
    <row r="68" spans="1:18" ht="59.25" customHeight="1">
      <c r="A68" s="111"/>
      <c r="B68" s="335">
        <v>16</v>
      </c>
      <c r="C68" s="206">
        <v>273254</v>
      </c>
      <c r="D68" s="208">
        <v>41883</v>
      </c>
      <c r="E68" s="358" t="s">
        <v>338</v>
      </c>
      <c r="F68" s="330" t="s">
        <v>95</v>
      </c>
      <c r="G68" s="132">
        <v>2907964.81</v>
      </c>
      <c r="H68" s="330" t="s">
        <v>550</v>
      </c>
      <c r="I68" s="330" t="s">
        <v>524</v>
      </c>
      <c r="J68" s="253" t="s">
        <v>317</v>
      </c>
      <c r="K68" s="253"/>
      <c r="L68" s="253" t="s">
        <v>339</v>
      </c>
      <c r="M68" s="253">
        <v>240</v>
      </c>
      <c r="N68" s="253" t="s">
        <v>394</v>
      </c>
      <c r="O68" s="210"/>
      <c r="P68" s="210"/>
      <c r="Q68" s="108"/>
      <c r="R68" s="100"/>
    </row>
    <row r="69" spans="1:18" ht="66.75" customHeight="1">
      <c r="A69" s="111"/>
      <c r="B69" s="377"/>
      <c r="C69" s="135"/>
      <c r="D69" s="235"/>
      <c r="E69" s="331"/>
      <c r="F69" s="331"/>
      <c r="G69" s="195"/>
      <c r="H69" s="331"/>
      <c r="I69" s="331"/>
      <c r="J69" s="257"/>
      <c r="K69" s="257"/>
      <c r="L69" s="257"/>
      <c r="M69" s="257"/>
      <c r="N69" s="257"/>
      <c r="O69" s="120"/>
      <c r="P69" s="120"/>
      <c r="Q69" s="122"/>
      <c r="R69" s="100"/>
    </row>
    <row r="70" spans="1:18" ht="42" customHeight="1">
      <c r="A70" s="111"/>
      <c r="B70" s="336"/>
      <c r="C70" s="142"/>
      <c r="D70" s="138"/>
      <c r="E70" s="359"/>
      <c r="F70" s="172" t="s">
        <v>332</v>
      </c>
      <c r="G70" s="133">
        <v>0</v>
      </c>
      <c r="H70" s="189" t="s">
        <v>418</v>
      </c>
      <c r="I70" s="189" t="s">
        <v>418</v>
      </c>
      <c r="J70" s="254"/>
      <c r="K70" s="254" t="s">
        <v>340</v>
      </c>
      <c r="L70" s="282" t="s">
        <v>341</v>
      </c>
      <c r="M70" s="254">
        <v>270</v>
      </c>
      <c r="N70" s="265" t="s">
        <v>394</v>
      </c>
      <c r="O70" s="172"/>
      <c r="P70" s="172"/>
      <c r="Q70" s="109"/>
      <c r="R70" s="100"/>
    </row>
    <row r="71" spans="1:18" ht="88.5" customHeight="1">
      <c r="A71" s="111"/>
      <c r="B71" s="336"/>
      <c r="C71" s="142"/>
      <c r="D71" s="138"/>
      <c r="E71" s="359"/>
      <c r="F71" s="172" t="s">
        <v>72</v>
      </c>
      <c r="G71" s="193">
        <v>482507.74</v>
      </c>
      <c r="H71" s="219" t="s">
        <v>566</v>
      </c>
      <c r="I71" s="189" t="s">
        <v>542</v>
      </c>
      <c r="J71" s="172"/>
      <c r="K71" s="172"/>
      <c r="L71" s="152" t="s">
        <v>458</v>
      </c>
      <c r="M71" s="172">
        <v>1080</v>
      </c>
      <c r="N71" s="202"/>
      <c r="O71" s="172"/>
      <c r="P71" s="172"/>
      <c r="Q71" s="109"/>
      <c r="R71" s="100"/>
    </row>
    <row r="72" spans="1:18" ht="88.5" customHeight="1">
      <c r="A72" s="111"/>
      <c r="B72" s="336"/>
      <c r="C72" s="142"/>
      <c r="D72" s="138"/>
      <c r="E72" s="359"/>
      <c r="F72" s="172" t="s">
        <v>333</v>
      </c>
      <c r="G72" s="193">
        <v>16543.12</v>
      </c>
      <c r="H72" s="245" t="s">
        <v>487</v>
      </c>
      <c r="I72" s="189" t="s">
        <v>418</v>
      </c>
      <c r="J72" s="172"/>
      <c r="K72" s="172"/>
      <c r="L72" s="152" t="s">
        <v>459</v>
      </c>
      <c r="M72" s="172"/>
      <c r="N72" s="202"/>
      <c r="O72" s="172"/>
      <c r="P72" s="172"/>
      <c r="Q72" s="109"/>
      <c r="R72" s="100"/>
    </row>
    <row r="73" spans="1:18" ht="78" customHeight="1" thickBot="1">
      <c r="A73" s="111"/>
      <c r="B73" s="337"/>
      <c r="C73" s="207"/>
      <c r="D73" s="209"/>
      <c r="E73" s="371"/>
      <c r="F73" s="211" t="s">
        <v>77</v>
      </c>
      <c r="G73" s="307"/>
      <c r="H73" s="305" t="s">
        <v>590</v>
      </c>
      <c r="I73" s="211" t="s">
        <v>418</v>
      </c>
      <c r="J73" s="211"/>
      <c r="K73" s="211"/>
      <c r="L73" s="234">
        <v>84835306.760000005</v>
      </c>
      <c r="M73" s="211"/>
      <c r="N73" s="203"/>
      <c r="O73" s="211"/>
      <c r="P73" s="211"/>
      <c r="Q73" s="110"/>
      <c r="R73" s="100"/>
    </row>
    <row r="74" spans="1:18" ht="81.75" customHeight="1">
      <c r="B74" s="335">
        <v>17</v>
      </c>
      <c r="C74" s="358">
        <v>305648</v>
      </c>
      <c r="D74" s="344">
        <v>43145</v>
      </c>
      <c r="E74" s="425" t="s">
        <v>352</v>
      </c>
      <c r="F74" s="330" t="s">
        <v>95</v>
      </c>
      <c r="G74" s="97">
        <v>532185.18999999994</v>
      </c>
      <c r="H74" s="330" t="s">
        <v>551</v>
      </c>
      <c r="I74" s="330" t="s">
        <v>524</v>
      </c>
      <c r="J74" s="253" t="s">
        <v>353</v>
      </c>
      <c r="K74" s="253"/>
      <c r="L74" s="275">
        <v>1520529.12</v>
      </c>
      <c r="M74" s="253">
        <v>180</v>
      </c>
      <c r="N74" s="253" t="s">
        <v>398</v>
      </c>
      <c r="O74" s="210"/>
      <c r="P74" s="210"/>
      <c r="Q74" s="108"/>
    </row>
    <row r="75" spans="1:18" ht="111" customHeight="1">
      <c r="B75" s="377"/>
      <c r="C75" s="342"/>
      <c r="D75" s="376"/>
      <c r="E75" s="376"/>
      <c r="F75" s="331"/>
      <c r="G75" s="146"/>
      <c r="H75" s="331"/>
      <c r="I75" s="331"/>
      <c r="J75" s="257"/>
      <c r="K75" s="257"/>
      <c r="L75" s="268"/>
      <c r="M75" s="257"/>
      <c r="N75" s="257"/>
      <c r="O75" s="120"/>
      <c r="P75" s="120"/>
      <c r="Q75" s="122"/>
    </row>
    <row r="76" spans="1:18" ht="55.5" customHeight="1">
      <c r="B76" s="336"/>
      <c r="C76" s="342"/>
      <c r="D76" s="376"/>
      <c r="E76" s="376"/>
      <c r="F76" s="172" t="s">
        <v>332</v>
      </c>
      <c r="G76" s="99">
        <v>122972.9</v>
      </c>
      <c r="H76" s="173" t="s">
        <v>446</v>
      </c>
      <c r="I76" s="172" t="s">
        <v>376</v>
      </c>
      <c r="J76" s="254"/>
      <c r="K76" s="254" t="s">
        <v>354</v>
      </c>
      <c r="L76" s="261">
        <v>351351.13</v>
      </c>
      <c r="M76" s="254">
        <v>220</v>
      </c>
      <c r="N76" s="254" t="s">
        <v>398</v>
      </c>
      <c r="O76" s="172"/>
      <c r="P76" s="172"/>
      <c r="Q76" s="109"/>
    </row>
    <row r="77" spans="1:18" ht="116.25" customHeight="1">
      <c r="B77" s="336"/>
      <c r="C77" s="342"/>
      <c r="D77" s="376"/>
      <c r="E77" s="376"/>
      <c r="F77" s="172" t="s">
        <v>72</v>
      </c>
      <c r="G77" s="99">
        <v>1456091</v>
      </c>
      <c r="H77" s="219" t="s">
        <v>567</v>
      </c>
      <c r="I77" s="189" t="s">
        <v>542</v>
      </c>
      <c r="J77" s="172"/>
      <c r="K77" s="172"/>
      <c r="L77" s="99">
        <v>124886820.56999999</v>
      </c>
      <c r="M77" s="172"/>
      <c r="N77" s="172"/>
      <c r="O77" s="199"/>
      <c r="P77" s="199"/>
      <c r="Q77" s="119"/>
    </row>
    <row r="78" spans="1:18" ht="92.25" customHeight="1">
      <c r="B78" s="336"/>
      <c r="C78" s="359"/>
      <c r="D78" s="345"/>
      <c r="E78" s="376"/>
      <c r="F78" s="172" t="s">
        <v>424</v>
      </c>
      <c r="G78" s="99"/>
      <c r="H78" s="219" t="s">
        <v>568</v>
      </c>
      <c r="I78" s="172" t="s">
        <v>418</v>
      </c>
      <c r="J78" s="172"/>
      <c r="K78" s="172"/>
      <c r="L78" s="152" t="s">
        <v>459</v>
      </c>
      <c r="M78" s="172"/>
      <c r="N78" s="172"/>
      <c r="O78" s="172"/>
      <c r="P78" s="172"/>
      <c r="Q78" s="109"/>
    </row>
    <row r="79" spans="1:18" ht="68.25" customHeight="1" thickBot="1">
      <c r="B79" s="337"/>
      <c r="C79" s="200"/>
      <c r="D79" s="217"/>
      <c r="E79" s="426"/>
      <c r="F79" s="211" t="s">
        <v>77</v>
      </c>
      <c r="G79" s="98"/>
      <c r="H79" s="306" t="s">
        <v>514</v>
      </c>
      <c r="I79" s="211" t="s">
        <v>61</v>
      </c>
      <c r="J79" s="200"/>
      <c r="K79" s="200"/>
      <c r="L79" s="123">
        <v>18517480.670000002</v>
      </c>
      <c r="M79" s="200"/>
      <c r="N79" s="200"/>
      <c r="O79" s="200"/>
      <c r="P79" s="200"/>
      <c r="Q79" s="124"/>
    </row>
    <row r="80" spans="1:18" ht="87" customHeight="1">
      <c r="A80" s="112"/>
      <c r="B80" s="377">
        <v>18</v>
      </c>
      <c r="C80" s="378">
        <v>305648</v>
      </c>
      <c r="D80" s="388">
        <v>43145</v>
      </c>
      <c r="E80" s="376" t="s">
        <v>348</v>
      </c>
      <c r="F80" s="330" t="s">
        <v>95</v>
      </c>
      <c r="G80" s="195">
        <v>0</v>
      </c>
      <c r="H80" s="196" t="s">
        <v>460</v>
      </c>
      <c r="I80" s="186" t="s">
        <v>404</v>
      </c>
      <c r="J80" s="120" t="s">
        <v>353</v>
      </c>
      <c r="K80" s="120"/>
      <c r="L80" s="146">
        <v>1520529.12</v>
      </c>
      <c r="M80" s="120">
        <v>180</v>
      </c>
      <c r="N80" s="120" t="s">
        <v>396</v>
      </c>
      <c r="O80" s="120"/>
      <c r="P80" s="120"/>
      <c r="Q80" s="122"/>
    </row>
    <row r="81" spans="1:17" ht="87" customHeight="1">
      <c r="A81" s="112"/>
      <c r="B81" s="355"/>
      <c r="C81" s="379"/>
      <c r="D81" s="386"/>
      <c r="E81" s="376"/>
      <c r="F81" s="331"/>
      <c r="G81" s="238"/>
      <c r="H81" s="182" t="s">
        <v>488</v>
      </c>
      <c r="I81" s="186"/>
      <c r="J81" s="120" t="s">
        <v>375</v>
      </c>
      <c r="K81" s="120"/>
      <c r="L81" s="146"/>
      <c r="M81" s="120"/>
      <c r="N81" s="120"/>
      <c r="O81" s="120"/>
      <c r="P81" s="120"/>
      <c r="Q81" s="122"/>
    </row>
    <row r="82" spans="1:17" ht="89.25" customHeight="1">
      <c r="A82" s="112"/>
      <c r="B82" s="355"/>
      <c r="C82" s="379"/>
      <c r="D82" s="386"/>
      <c r="E82" s="376"/>
      <c r="F82" s="172" t="s">
        <v>72</v>
      </c>
      <c r="G82" s="236">
        <v>482507.74</v>
      </c>
      <c r="H82" s="147" t="s">
        <v>569</v>
      </c>
      <c r="I82" s="189" t="s">
        <v>376</v>
      </c>
      <c r="J82" s="172"/>
      <c r="K82" s="172"/>
      <c r="L82" s="148"/>
      <c r="M82" s="172"/>
      <c r="N82" s="172"/>
      <c r="O82" s="172"/>
      <c r="P82" s="172"/>
      <c r="Q82" s="109"/>
    </row>
    <row r="83" spans="1:17" ht="59.25" customHeight="1">
      <c r="A83" s="112"/>
      <c r="B83" s="355"/>
      <c r="C83" s="379"/>
      <c r="D83" s="386"/>
      <c r="E83" s="376"/>
      <c r="F83" s="214" t="s">
        <v>333</v>
      </c>
      <c r="G83" s="237">
        <v>16543.12</v>
      </c>
      <c r="H83" s="147" t="s">
        <v>570</v>
      </c>
      <c r="I83" s="189" t="s">
        <v>376</v>
      </c>
      <c r="J83" s="172"/>
      <c r="K83" s="172"/>
      <c r="L83" s="152"/>
      <c r="M83" s="172"/>
      <c r="N83" s="172"/>
      <c r="O83" s="172"/>
      <c r="P83" s="172"/>
      <c r="Q83" s="109"/>
    </row>
    <row r="84" spans="1:17" ht="54.75" customHeight="1" thickBot="1">
      <c r="A84" s="113"/>
      <c r="B84" s="337"/>
      <c r="C84" s="380"/>
      <c r="D84" s="387"/>
      <c r="E84" s="426"/>
      <c r="F84" s="211" t="s">
        <v>77</v>
      </c>
      <c r="G84" s="310">
        <v>16543.12</v>
      </c>
      <c r="H84" s="311" t="s">
        <v>514</v>
      </c>
      <c r="I84" s="189" t="s">
        <v>376</v>
      </c>
      <c r="J84" s="200"/>
      <c r="K84" s="200"/>
      <c r="L84" s="187">
        <v>4663975.68</v>
      </c>
      <c r="M84" s="200"/>
      <c r="N84" s="200"/>
      <c r="O84" s="200"/>
      <c r="P84" s="200"/>
      <c r="Q84" s="124"/>
    </row>
    <row r="85" spans="1:17" ht="118.5" customHeight="1">
      <c r="B85" s="354">
        <v>19</v>
      </c>
      <c r="C85" s="358">
        <v>226585</v>
      </c>
      <c r="D85" s="344">
        <v>41372</v>
      </c>
      <c r="E85" s="330" t="s">
        <v>445</v>
      </c>
      <c r="F85" s="330" t="s">
        <v>95</v>
      </c>
      <c r="G85" s="166">
        <v>0</v>
      </c>
      <c r="H85" s="144" t="s">
        <v>479</v>
      </c>
      <c r="I85" s="144" t="s">
        <v>403</v>
      </c>
      <c r="J85" s="210" t="s">
        <v>375</v>
      </c>
      <c r="K85" s="210"/>
      <c r="L85" s="210"/>
      <c r="M85" s="210"/>
      <c r="N85" s="210"/>
      <c r="O85" s="210"/>
      <c r="P85" s="210"/>
      <c r="Q85" s="108"/>
    </row>
    <row r="86" spans="1:17" ht="65.25" customHeight="1">
      <c r="B86" s="355"/>
      <c r="C86" s="342"/>
      <c r="D86" s="376"/>
      <c r="E86" s="342"/>
      <c r="F86" s="331"/>
      <c r="G86" s="181"/>
      <c r="H86" s="182" t="s">
        <v>489</v>
      </c>
      <c r="I86" s="182"/>
      <c r="J86" s="172" t="s">
        <v>375</v>
      </c>
      <c r="K86" s="120"/>
      <c r="L86" s="120"/>
      <c r="M86" s="120"/>
      <c r="N86" s="120"/>
      <c r="O86" s="120"/>
      <c r="P86" s="120"/>
      <c r="Q86" s="122"/>
    </row>
    <row r="87" spans="1:17" ht="30.75" thickBot="1">
      <c r="B87" s="355"/>
      <c r="C87" s="371"/>
      <c r="D87" s="347"/>
      <c r="E87" s="342"/>
      <c r="F87" s="172" t="s">
        <v>332</v>
      </c>
      <c r="G87" s="99">
        <v>0</v>
      </c>
      <c r="H87" s="147" t="s">
        <v>335</v>
      </c>
      <c r="I87" s="172"/>
      <c r="J87" s="172"/>
      <c r="K87" s="172" t="s">
        <v>375</v>
      </c>
      <c r="L87" s="172"/>
      <c r="M87" s="172"/>
      <c r="N87" s="172"/>
      <c r="O87" s="172"/>
      <c r="P87" s="172"/>
      <c r="Q87" s="109"/>
    </row>
    <row r="88" spans="1:17" ht="102.75" customHeight="1" thickBot="1">
      <c r="B88" s="355"/>
      <c r="C88" s="200"/>
      <c r="D88" s="217"/>
      <c r="E88" s="342"/>
      <c r="F88" s="172" t="s">
        <v>72</v>
      </c>
      <c r="G88" s="99">
        <v>482507.74</v>
      </c>
      <c r="H88" s="182" t="s">
        <v>525</v>
      </c>
      <c r="I88" s="173" t="s">
        <v>543</v>
      </c>
      <c r="J88" s="179"/>
      <c r="K88" s="179"/>
      <c r="L88" s="172" t="s">
        <v>443</v>
      </c>
      <c r="M88" s="172"/>
      <c r="N88" s="172"/>
      <c r="O88" s="172"/>
      <c r="P88" s="172"/>
      <c r="Q88" s="109"/>
    </row>
    <row r="89" spans="1:17" ht="74.25" customHeight="1" thickBot="1">
      <c r="B89" s="355"/>
      <c r="C89" s="200"/>
      <c r="D89" s="217"/>
      <c r="E89" s="342"/>
      <c r="F89" s="172" t="s">
        <v>393</v>
      </c>
      <c r="G89" s="99">
        <v>16543.12</v>
      </c>
      <c r="H89" s="323" t="s">
        <v>571</v>
      </c>
      <c r="I89" s="172" t="s">
        <v>465</v>
      </c>
      <c r="J89" s="179"/>
      <c r="K89" s="179"/>
      <c r="L89" s="179"/>
      <c r="M89" s="172"/>
      <c r="N89" s="172"/>
      <c r="O89" s="172"/>
      <c r="P89" s="172"/>
      <c r="Q89" s="109"/>
    </row>
    <row r="90" spans="1:17" ht="48" customHeight="1" thickBot="1">
      <c r="B90" s="356"/>
      <c r="C90" s="200"/>
      <c r="D90" s="217"/>
      <c r="E90" s="343"/>
      <c r="F90" s="200" t="s">
        <v>77</v>
      </c>
      <c r="G90" s="134">
        <v>0</v>
      </c>
      <c r="H90" s="200" t="s">
        <v>490</v>
      </c>
      <c r="I90" s="200"/>
      <c r="J90" s="200"/>
      <c r="K90" s="200"/>
      <c r="L90" s="200"/>
      <c r="M90" s="200"/>
      <c r="N90" s="200"/>
      <c r="O90" s="200"/>
      <c r="P90" s="200"/>
      <c r="Q90" s="124"/>
    </row>
    <row r="91" spans="1:17" ht="118.5" customHeight="1">
      <c r="B91" s="354">
        <v>20</v>
      </c>
      <c r="C91" s="358">
        <v>226585</v>
      </c>
      <c r="D91" s="344">
        <v>41372</v>
      </c>
      <c r="E91" s="330" t="s">
        <v>402</v>
      </c>
      <c r="F91" s="210" t="s">
        <v>95</v>
      </c>
      <c r="G91" s="97">
        <v>84341.6</v>
      </c>
      <c r="H91" s="427" t="s">
        <v>508</v>
      </c>
      <c r="I91" s="144" t="s">
        <v>466</v>
      </c>
      <c r="J91" s="253" t="s">
        <v>375</v>
      </c>
      <c r="K91" s="253"/>
      <c r="L91" s="253"/>
      <c r="M91" s="210"/>
      <c r="N91" s="210"/>
      <c r="O91" s="210"/>
      <c r="P91" s="210"/>
      <c r="Q91" s="108"/>
    </row>
    <row r="92" spans="1:17" ht="36" customHeight="1" thickBot="1">
      <c r="B92" s="355"/>
      <c r="C92" s="371"/>
      <c r="D92" s="347"/>
      <c r="E92" s="342"/>
      <c r="F92" s="172" t="s">
        <v>332</v>
      </c>
      <c r="G92" s="99"/>
      <c r="H92" s="147" t="s">
        <v>481</v>
      </c>
      <c r="I92" s="172"/>
      <c r="J92" s="254"/>
      <c r="K92" s="254" t="s">
        <v>375</v>
      </c>
      <c r="L92" s="254"/>
      <c r="M92" s="172"/>
      <c r="N92" s="172"/>
      <c r="O92" s="172"/>
      <c r="P92" s="172"/>
      <c r="Q92" s="109"/>
    </row>
    <row r="93" spans="1:17" ht="36" customHeight="1" thickBot="1">
      <c r="B93" s="355"/>
      <c r="C93" s="200"/>
      <c r="D93" s="217"/>
      <c r="E93" s="342"/>
      <c r="F93" s="172" t="s">
        <v>72</v>
      </c>
      <c r="G93" s="99">
        <v>0</v>
      </c>
      <c r="H93" s="172" t="s">
        <v>418</v>
      </c>
      <c r="I93" s="172" t="s">
        <v>418</v>
      </c>
      <c r="J93" s="254"/>
      <c r="K93" s="254"/>
      <c r="L93" s="254"/>
      <c r="M93" s="172"/>
      <c r="N93" s="172"/>
      <c r="O93" s="172"/>
      <c r="P93" s="172"/>
      <c r="Q93" s="109"/>
    </row>
    <row r="94" spans="1:17" ht="36" customHeight="1" thickBot="1">
      <c r="B94" s="355"/>
      <c r="C94" s="200"/>
      <c r="D94" s="217"/>
      <c r="E94" s="342"/>
      <c r="F94" s="172" t="s">
        <v>393</v>
      </c>
      <c r="G94" s="99">
        <v>0</v>
      </c>
      <c r="H94" s="172" t="s">
        <v>418</v>
      </c>
      <c r="I94" s="172" t="s">
        <v>418</v>
      </c>
      <c r="J94" s="172"/>
      <c r="K94" s="172"/>
      <c r="L94" s="172"/>
      <c r="M94" s="172"/>
      <c r="N94" s="172"/>
      <c r="O94" s="172"/>
      <c r="P94" s="172"/>
      <c r="Q94" s="109"/>
    </row>
    <row r="95" spans="1:17" ht="36" customHeight="1" thickBot="1">
      <c r="B95" s="356"/>
      <c r="C95" s="200"/>
      <c r="D95" s="217"/>
      <c r="E95" s="343"/>
      <c r="F95" s="200" t="s">
        <v>77</v>
      </c>
      <c r="G95" s="123"/>
      <c r="H95" s="200" t="s">
        <v>418</v>
      </c>
      <c r="I95" s="200" t="s">
        <v>418</v>
      </c>
      <c r="J95" s="200"/>
      <c r="K95" s="200"/>
      <c r="L95" s="200"/>
      <c r="M95" s="200"/>
      <c r="N95" s="200"/>
      <c r="O95" s="200"/>
      <c r="P95" s="200"/>
      <c r="Q95" s="124"/>
    </row>
    <row r="96" spans="1:17" ht="81.75" customHeight="1">
      <c r="A96" s="111"/>
      <c r="B96" s="335">
        <v>21</v>
      </c>
      <c r="C96" s="358">
        <v>305648</v>
      </c>
      <c r="D96" s="344">
        <v>43145</v>
      </c>
      <c r="E96" s="344" t="s">
        <v>347</v>
      </c>
      <c r="F96" s="330" t="s">
        <v>95</v>
      </c>
      <c r="G96" s="181">
        <v>607857</v>
      </c>
      <c r="H96" s="330" t="s">
        <v>523</v>
      </c>
      <c r="I96" s="330" t="s">
        <v>524</v>
      </c>
      <c r="J96" s="253" t="s">
        <v>317</v>
      </c>
      <c r="K96" s="253"/>
      <c r="L96" s="275">
        <v>2858650.3</v>
      </c>
      <c r="M96" s="253">
        <v>210</v>
      </c>
      <c r="N96" s="260">
        <v>43452</v>
      </c>
      <c r="O96" s="210"/>
      <c r="P96" s="210"/>
      <c r="Q96" s="108"/>
    </row>
    <row r="97" spans="1:18" ht="70.5" customHeight="1">
      <c r="A97" s="111"/>
      <c r="B97" s="355"/>
      <c r="C97" s="342"/>
      <c r="D97" s="376"/>
      <c r="E97" s="376"/>
      <c r="F97" s="331"/>
      <c r="G97" s="428"/>
      <c r="H97" s="331"/>
      <c r="I97" s="331"/>
      <c r="J97" s="185"/>
      <c r="K97" s="185"/>
      <c r="L97" s="269"/>
      <c r="M97" s="185"/>
      <c r="N97" s="270"/>
      <c r="O97" s="199"/>
      <c r="P97" s="199"/>
      <c r="Q97" s="119"/>
    </row>
    <row r="98" spans="1:18" ht="53.25" customHeight="1" thickBot="1">
      <c r="A98" s="111"/>
      <c r="B98" s="337"/>
      <c r="C98" s="371"/>
      <c r="D98" s="347"/>
      <c r="E98" s="371"/>
      <c r="F98" s="211" t="s">
        <v>332</v>
      </c>
      <c r="G98" s="98">
        <v>0</v>
      </c>
      <c r="H98" s="305" t="s">
        <v>481</v>
      </c>
      <c r="I98" s="211" t="s">
        <v>376</v>
      </c>
      <c r="J98" s="178"/>
      <c r="K98" s="178" t="s">
        <v>375</v>
      </c>
      <c r="L98" s="178"/>
      <c r="M98" s="178"/>
      <c r="N98" s="178"/>
      <c r="O98" s="211"/>
      <c r="P98" s="211"/>
      <c r="Q98" s="110"/>
    </row>
    <row r="99" spans="1:18" ht="103.5" customHeight="1">
      <c r="B99" s="335">
        <v>22</v>
      </c>
      <c r="C99" s="358">
        <v>305648</v>
      </c>
      <c r="D99" s="344">
        <v>43145</v>
      </c>
      <c r="E99" s="344" t="s">
        <v>349</v>
      </c>
      <c r="F99" s="330" t="s">
        <v>95</v>
      </c>
      <c r="G99" s="132">
        <v>0</v>
      </c>
      <c r="H99" s="153" t="s">
        <v>463</v>
      </c>
      <c r="I99" s="144" t="s">
        <v>425</v>
      </c>
      <c r="J99" s="253" t="s">
        <v>350</v>
      </c>
      <c r="K99" s="253"/>
      <c r="L99" s="275">
        <v>745047.62</v>
      </c>
      <c r="M99" s="253">
        <v>90</v>
      </c>
      <c r="N99" s="253" t="s">
        <v>397</v>
      </c>
      <c r="O99" s="210"/>
      <c r="P99" s="210"/>
      <c r="Q99" s="108"/>
    </row>
    <row r="100" spans="1:18" ht="74.25" customHeight="1">
      <c r="B100" s="355"/>
      <c r="C100" s="342"/>
      <c r="D100" s="376"/>
      <c r="E100" s="376"/>
      <c r="F100" s="331"/>
      <c r="G100" s="195"/>
      <c r="H100" s="223" t="s">
        <v>507</v>
      </c>
      <c r="I100" s="247" t="s">
        <v>552</v>
      </c>
      <c r="J100" s="120" t="s">
        <v>375</v>
      </c>
      <c r="K100" s="257"/>
      <c r="L100" s="268"/>
      <c r="M100" s="257"/>
      <c r="N100" s="257"/>
      <c r="O100" s="199"/>
      <c r="P100" s="199"/>
      <c r="Q100" s="119"/>
    </row>
    <row r="101" spans="1:18" ht="94.5" customHeight="1">
      <c r="B101" s="355"/>
      <c r="C101" s="342"/>
      <c r="D101" s="376"/>
      <c r="E101" s="376"/>
      <c r="F101" s="360" t="s">
        <v>332</v>
      </c>
      <c r="G101" s="133">
        <v>0</v>
      </c>
      <c r="H101" s="158" t="s">
        <v>464</v>
      </c>
      <c r="I101" s="147" t="s">
        <v>425</v>
      </c>
      <c r="J101" s="254"/>
      <c r="K101" s="254" t="s">
        <v>351</v>
      </c>
      <c r="L101" s="261">
        <v>241908.26</v>
      </c>
      <c r="M101" s="254">
        <v>120</v>
      </c>
      <c r="N101" s="254" t="s">
        <v>397</v>
      </c>
      <c r="O101" s="172"/>
      <c r="P101" s="172"/>
      <c r="Q101" s="109"/>
    </row>
    <row r="102" spans="1:18" ht="55.5" customHeight="1">
      <c r="B102" s="355"/>
      <c r="C102" s="342"/>
      <c r="D102" s="376"/>
      <c r="E102" s="376"/>
      <c r="F102" s="331"/>
      <c r="G102" s="195"/>
      <c r="H102" s="223" t="s">
        <v>481</v>
      </c>
      <c r="I102" s="120"/>
      <c r="J102" s="120" t="s">
        <v>375</v>
      </c>
      <c r="K102" s="257"/>
      <c r="L102" s="268"/>
      <c r="M102" s="257"/>
      <c r="N102" s="257"/>
      <c r="O102" s="199"/>
      <c r="P102" s="199"/>
      <c r="Q102" s="119"/>
    </row>
    <row r="103" spans="1:18" ht="36" customHeight="1" thickBot="1">
      <c r="B103" s="337"/>
      <c r="C103" s="371"/>
      <c r="D103" s="347"/>
      <c r="E103" s="371"/>
      <c r="F103" s="200" t="s">
        <v>72</v>
      </c>
      <c r="G103" s="134">
        <v>193678.44</v>
      </c>
      <c r="H103" s="167"/>
      <c r="I103" s="141"/>
      <c r="J103" s="141"/>
      <c r="K103" s="141"/>
      <c r="L103" s="134"/>
      <c r="M103" s="141"/>
      <c r="N103" s="141"/>
      <c r="O103" s="211"/>
      <c r="P103" s="211"/>
      <c r="Q103" s="110"/>
    </row>
    <row r="104" spans="1:18" ht="75.75" customHeight="1">
      <c r="B104" s="335">
        <v>23</v>
      </c>
      <c r="C104" s="384">
        <v>305648</v>
      </c>
      <c r="D104" s="385">
        <v>43145</v>
      </c>
      <c r="E104" s="344" t="s">
        <v>355</v>
      </c>
      <c r="F104" s="330" t="s">
        <v>95</v>
      </c>
      <c r="G104" s="97">
        <v>2790881.43</v>
      </c>
      <c r="H104" s="144" t="s">
        <v>509</v>
      </c>
      <c r="I104" s="210" t="s">
        <v>544</v>
      </c>
      <c r="J104" s="253" t="s">
        <v>358</v>
      </c>
      <c r="K104" s="253"/>
      <c r="L104" s="275">
        <v>4041175.5</v>
      </c>
      <c r="M104" s="253">
        <v>210</v>
      </c>
      <c r="N104" s="260">
        <v>43851</v>
      </c>
      <c r="O104" s="210"/>
      <c r="P104" s="210"/>
      <c r="Q104" s="108"/>
    </row>
    <row r="105" spans="1:18" ht="71.25" customHeight="1">
      <c r="B105" s="355"/>
      <c r="C105" s="379"/>
      <c r="D105" s="386"/>
      <c r="E105" s="376"/>
      <c r="F105" s="331"/>
      <c r="G105" s="145"/>
      <c r="H105" s="182" t="s">
        <v>501</v>
      </c>
      <c r="I105" s="120"/>
      <c r="J105" s="185" t="s">
        <v>375</v>
      </c>
      <c r="K105" s="185"/>
      <c r="L105" s="269"/>
      <c r="M105" s="185"/>
      <c r="N105" s="270"/>
      <c r="O105" s="199"/>
      <c r="P105" s="199"/>
      <c r="Q105" s="119"/>
    </row>
    <row r="106" spans="1:18" ht="76.5" customHeight="1" thickBot="1">
      <c r="B106" s="337"/>
      <c r="C106" s="380"/>
      <c r="D106" s="387"/>
      <c r="E106" s="371"/>
      <c r="F106" s="211" t="s">
        <v>332</v>
      </c>
      <c r="G106" s="98">
        <v>401793.63</v>
      </c>
      <c r="H106" s="247" t="s">
        <v>503</v>
      </c>
      <c r="I106" s="120" t="s">
        <v>404</v>
      </c>
      <c r="J106" s="211"/>
      <c r="K106" s="211" t="s">
        <v>480</v>
      </c>
      <c r="L106" s="98"/>
      <c r="M106" s="211"/>
      <c r="N106" s="203"/>
      <c r="O106" s="211"/>
      <c r="P106" s="211"/>
      <c r="Q106" s="110"/>
    </row>
    <row r="107" spans="1:18" ht="74.25" customHeight="1" thickBot="1">
      <c r="B107" s="354">
        <v>24</v>
      </c>
      <c r="C107" s="200"/>
      <c r="D107" s="217"/>
      <c r="E107" s="330" t="s">
        <v>400</v>
      </c>
      <c r="F107" s="210" t="s">
        <v>95</v>
      </c>
      <c r="G107" s="132">
        <v>634934.4</v>
      </c>
      <c r="H107" s="144" t="s">
        <v>504</v>
      </c>
      <c r="I107" s="210" t="s">
        <v>505</v>
      </c>
      <c r="J107" s="210" t="s">
        <v>375</v>
      </c>
      <c r="K107" s="210"/>
      <c r="L107" s="97"/>
      <c r="M107" s="210"/>
      <c r="N107" s="201"/>
      <c r="O107" s="210"/>
      <c r="P107" s="210"/>
      <c r="Q107" s="108"/>
    </row>
    <row r="108" spans="1:18" ht="57" customHeight="1" thickBot="1">
      <c r="B108" s="355"/>
      <c r="C108" s="200"/>
      <c r="D108" s="217"/>
      <c r="E108" s="342"/>
      <c r="F108" s="172" t="s">
        <v>332</v>
      </c>
      <c r="G108" s="133">
        <v>201864.95999999999</v>
      </c>
      <c r="H108" s="301" t="s">
        <v>506</v>
      </c>
      <c r="I108" s="172" t="s">
        <v>505</v>
      </c>
      <c r="J108" s="172"/>
      <c r="K108" s="172" t="s">
        <v>375</v>
      </c>
      <c r="L108" s="99"/>
      <c r="M108" s="172"/>
      <c r="N108" s="202"/>
      <c r="O108" s="172"/>
      <c r="P108" s="172"/>
      <c r="Q108" s="109"/>
    </row>
    <row r="109" spans="1:18" ht="57" customHeight="1">
      <c r="B109" s="355"/>
      <c r="C109" s="199"/>
      <c r="D109" s="212"/>
      <c r="E109" s="342"/>
      <c r="F109" s="172" t="s">
        <v>72</v>
      </c>
      <c r="G109" s="133"/>
      <c r="H109" s="182" t="s">
        <v>573</v>
      </c>
      <c r="I109" s="172" t="s">
        <v>545</v>
      </c>
      <c r="J109" s="189"/>
      <c r="K109" s="172"/>
      <c r="L109" s="99"/>
      <c r="M109" s="172"/>
      <c r="N109" s="202"/>
      <c r="O109" s="189"/>
      <c r="P109" s="172"/>
      <c r="Q109" s="109"/>
    </row>
    <row r="110" spans="1:18" ht="57" customHeight="1" thickBot="1">
      <c r="B110" s="356"/>
      <c r="C110" s="199"/>
      <c r="D110" s="212"/>
      <c r="E110" s="343"/>
      <c r="F110" s="199" t="s">
        <v>333</v>
      </c>
      <c r="G110" s="429"/>
      <c r="H110" s="182" t="s">
        <v>572</v>
      </c>
      <c r="I110" s="120"/>
      <c r="J110" s="246"/>
      <c r="K110" s="199"/>
      <c r="L110" s="145"/>
      <c r="M110" s="199"/>
      <c r="N110" s="212"/>
      <c r="O110" s="246"/>
      <c r="P110" s="199"/>
      <c r="Q110" s="119"/>
    </row>
    <row r="111" spans="1:18" ht="97.5" customHeight="1">
      <c r="A111" s="111"/>
      <c r="B111" s="354">
        <v>25</v>
      </c>
      <c r="C111" s="210">
        <v>220883</v>
      </c>
      <c r="D111" s="201">
        <v>43140</v>
      </c>
      <c r="E111" s="330" t="s">
        <v>346</v>
      </c>
      <c r="F111" s="210" t="s">
        <v>95</v>
      </c>
      <c r="G111" s="132">
        <v>2109397.5</v>
      </c>
      <c r="H111" s="144" t="s">
        <v>558</v>
      </c>
      <c r="I111" s="210" t="s">
        <v>553</v>
      </c>
      <c r="J111" s="283" t="s">
        <v>427</v>
      </c>
      <c r="K111" s="284"/>
      <c r="L111" s="284" t="s">
        <v>426</v>
      </c>
      <c r="M111" s="285">
        <v>210</v>
      </c>
      <c r="N111" s="285" t="s">
        <v>429</v>
      </c>
      <c r="O111" s="188"/>
      <c r="P111" s="210"/>
      <c r="Q111" s="108"/>
      <c r="R111" s="100"/>
    </row>
    <row r="112" spans="1:18" ht="105.75" customHeight="1" thickBot="1">
      <c r="A112" s="111"/>
      <c r="B112" s="356"/>
      <c r="C112" s="211"/>
      <c r="D112" s="203"/>
      <c r="E112" s="343"/>
      <c r="F112" s="211" t="s">
        <v>332</v>
      </c>
      <c r="G112" s="307">
        <v>868440.6</v>
      </c>
      <c r="H112" s="182" t="s">
        <v>481</v>
      </c>
      <c r="I112" s="120"/>
      <c r="J112" s="286"/>
      <c r="K112" s="287" t="s">
        <v>375</v>
      </c>
      <c r="L112" s="288" t="s">
        <v>428</v>
      </c>
      <c r="M112" s="289">
        <v>210</v>
      </c>
      <c r="N112" s="289" t="s">
        <v>429</v>
      </c>
      <c r="O112" s="192"/>
      <c r="P112" s="211"/>
      <c r="Q112" s="110"/>
      <c r="R112" s="100"/>
    </row>
    <row r="113" spans="1:185" ht="109.5" customHeight="1" thickBot="1">
      <c r="B113" s="354">
        <v>26</v>
      </c>
      <c r="C113" s="200"/>
      <c r="D113" s="217"/>
      <c r="E113" s="330" t="s">
        <v>399</v>
      </c>
      <c r="F113" s="210" t="s">
        <v>95</v>
      </c>
      <c r="G113" s="132">
        <v>1653568.41</v>
      </c>
      <c r="H113" s="144" t="s">
        <v>554</v>
      </c>
      <c r="I113" s="210" t="s">
        <v>546</v>
      </c>
      <c r="J113" s="253" t="s">
        <v>430</v>
      </c>
      <c r="K113" s="290"/>
      <c r="L113" s="283" t="s">
        <v>431</v>
      </c>
      <c r="M113" s="291">
        <v>210</v>
      </c>
      <c r="N113" s="292" t="s">
        <v>433</v>
      </c>
      <c r="O113" s="188"/>
      <c r="P113" s="210"/>
      <c r="Q113" s="108"/>
    </row>
    <row r="114" spans="1:185" ht="95.25" customHeight="1" thickBot="1">
      <c r="B114" s="356"/>
      <c r="C114" s="200"/>
      <c r="D114" s="217"/>
      <c r="E114" s="343"/>
      <c r="F114" s="200" t="s">
        <v>332</v>
      </c>
      <c r="G114" s="134">
        <v>600812.56999999995</v>
      </c>
      <c r="H114" s="182" t="s">
        <v>555</v>
      </c>
      <c r="I114" s="211"/>
      <c r="J114" s="255"/>
      <c r="K114" s="287" t="s">
        <v>375</v>
      </c>
      <c r="L114" s="293" t="s">
        <v>428</v>
      </c>
      <c r="M114" s="294">
        <v>210</v>
      </c>
      <c r="N114" s="295" t="s">
        <v>432</v>
      </c>
      <c r="O114" s="191"/>
      <c r="P114" s="200"/>
      <c r="Q114" s="124"/>
    </row>
    <row r="115" spans="1:185" ht="105.75" customHeight="1" thickBot="1">
      <c r="B115" s="354">
        <v>27</v>
      </c>
      <c r="C115" s="169"/>
      <c r="D115" s="170"/>
      <c r="E115" s="330" t="s">
        <v>401</v>
      </c>
      <c r="F115" s="210" t="s">
        <v>95</v>
      </c>
      <c r="G115" s="132">
        <v>361483.56</v>
      </c>
      <c r="H115" s="144" t="s">
        <v>510</v>
      </c>
      <c r="I115" s="120" t="s">
        <v>547</v>
      </c>
      <c r="J115" s="253"/>
      <c r="K115" s="253"/>
      <c r="L115" s="296"/>
      <c r="M115" s="297"/>
      <c r="N115" s="260"/>
      <c r="O115" s="210"/>
      <c r="P115" s="210"/>
      <c r="Q115" s="108"/>
    </row>
    <row r="116" spans="1:185" ht="73.5" customHeight="1" thickBot="1">
      <c r="B116" s="356"/>
      <c r="C116" s="200"/>
      <c r="D116" s="217"/>
      <c r="E116" s="343"/>
      <c r="F116" s="200" t="s">
        <v>332</v>
      </c>
      <c r="G116" s="134">
        <v>113612.76</v>
      </c>
      <c r="H116" s="120" t="s">
        <v>511</v>
      </c>
      <c r="I116" s="120" t="s">
        <v>471</v>
      </c>
      <c r="J116" s="255"/>
      <c r="K116" s="255"/>
      <c r="L116" s="298"/>
      <c r="M116" s="255"/>
      <c r="N116" s="299"/>
      <c r="O116" s="200"/>
      <c r="P116" s="200"/>
      <c r="Q116" s="124"/>
    </row>
    <row r="117" spans="1:185" ht="46.5" customHeight="1">
      <c r="B117" s="354">
        <v>28</v>
      </c>
      <c r="C117" s="210"/>
      <c r="D117" s="201"/>
      <c r="E117" s="330" t="s">
        <v>461</v>
      </c>
      <c r="F117" s="330" t="s">
        <v>95</v>
      </c>
      <c r="G117" s="132"/>
      <c r="H117" s="144" t="s">
        <v>502</v>
      </c>
      <c r="I117" s="144" t="s">
        <v>462</v>
      </c>
      <c r="J117" s="253" t="s">
        <v>375</v>
      </c>
      <c r="K117" s="253"/>
      <c r="L117" s="275"/>
      <c r="M117" s="253"/>
      <c r="N117" s="260"/>
      <c r="O117" s="210"/>
      <c r="P117" s="210"/>
      <c r="Q117" s="108"/>
    </row>
    <row r="118" spans="1:185" ht="88.5" customHeight="1">
      <c r="B118" s="355"/>
      <c r="C118" s="120"/>
      <c r="D118" s="121"/>
      <c r="E118" s="342"/>
      <c r="F118" s="331"/>
      <c r="G118" s="195"/>
      <c r="H118" s="247" t="s">
        <v>556</v>
      </c>
      <c r="I118" s="182" t="s">
        <v>557</v>
      </c>
      <c r="J118" s="257" t="s">
        <v>375</v>
      </c>
      <c r="K118" s="257"/>
      <c r="L118" s="268"/>
      <c r="M118" s="257"/>
      <c r="N118" s="300"/>
      <c r="O118" s="120"/>
      <c r="P118" s="120"/>
      <c r="Q118" s="122"/>
    </row>
    <row r="119" spans="1:185" ht="36" customHeight="1">
      <c r="B119" s="355"/>
      <c r="C119" s="172"/>
      <c r="D119" s="202"/>
      <c r="E119" s="342"/>
      <c r="F119" s="172" t="s">
        <v>332</v>
      </c>
      <c r="G119" s="133"/>
      <c r="H119" s="182" t="s">
        <v>512</v>
      </c>
      <c r="I119" s="120" t="s">
        <v>471</v>
      </c>
      <c r="J119" s="254"/>
      <c r="K119" s="254" t="s">
        <v>375</v>
      </c>
      <c r="L119" s="261"/>
      <c r="M119" s="254"/>
      <c r="N119" s="265"/>
      <c r="O119" s="172"/>
      <c r="P119" s="172"/>
      <c r="Q119" s="109"/>
    </row>
    <row r="120" spans="1:185" ht="36" customHeight="1">
      <c r="B120" s="355"/>
      <c r="C120" s="172"/>
      <c r="D120" s="202"/>
      <c r="E120" s="342"/>
      <c r="F120" s="172" t="s">
        <v>72</v>
      </c>
      <c r="G120" s="133"/>
      <c r="H120" s="120" t="s">
        <v>471</v>
      </c>
      <c r="I120" s="120" t="s">
        <v>471</v>
      </c>
      <c r="J120" s="172"/>
      <c r="K120" s="172"/>
      <c r="L120" s="99"/>
      <c r="M120" s="172"/>
      <c r="N120" s="202"/>
      <c r="O120" s="172"/>
      <c r="P120" s="172"/>
      <c r="Q120" s="109"/>
    </row>
    <row r="121" spans="1:185" ht="36" customHeight="1">
      <c r="B121" s="355"/>
      <c r="C121" s="172"/>
      <c r="D121" s="202"/>
      <c r="E121" s="342"/>
      <c r="F121" s="172" t="s">
        <v>333</v>
      </c>
      <c r="G121" s="133"/>
      <c r="H121" s="120" t="s">
        <v>471</v>
      </c>
      <c r="I121" s="120" t="s">
        <v>471</v>
      </c>
      <c r="J121" s="172"/>
      <c r="K121" s="172"/>
      <c r="L121" s="99"/>
      <c r="M121" s="172"/>
      <c r="N121" s="202"/>
      <c r="O121" s="172"/>
      <c r="P121" s="172"/>
      <c r="Q121" s="109"/>
    </row>
    <row r="122" spans="1:185" ht="36" customHeight="1" thickBot="1">
      <c r="B122" s="356"/>
      <c r="C122" s="211"/>
      <c r="D122" s="203"/>
      <c r="E122" s="343"/>
      <c r="F122" s="211" t="s">
        <v>77</v>
      </c>
      <c r="G122" s="307"/>
      <c r="H122" s="200" t="s">
        <v>471</v>
      </c>
      <c r="I122" s="200" t="s">
        <v>471</v>
      </c>
      <c r="J122" s="211"/>
      <c r="K122" s="211"/>
      <c r="L122" s="98"/>
      <c r="M122" s="211"/>
      <c r="N122" s="203"/>
      <c r="O122" s="211"/>
      <c r="P122" s="211"/>
      <c r="Q122" s="110"/>
    </row>
    <row r="123" spans="1:185" ht="74.25" customHeight="1">
      <c r="B123" s="355">
        <v>31</v>
      </c>
      <c r="C123" s="120"/>
      <c r="D123" s="121"/>
      <c r="E123" s="342" t="s">
        <v>483</v>
      </c>
      <c r="F123" s="120" t="s">
        <v>95</v>
      </c>
      <c r="G123" s="195"/>
      <c r="H123" s="182" t="s">
        <v>559</v>
      </c>
      <c r="I123" s="172" t="s">
        <v>61</v>
      </c>
      <c r="J123" s="120"/>
      <c r="K123" s="120"/>
      <c r="L123" s="146"/>
      <c r="M123" s="120"/>
      <c r="N123" s="121"/>
      <c r="O123" s="120"/>
      <c r="P123" s="120"/>
      <c r="Q123" s="122"/>
    </row>
    <row r="124" spans="1:185" ht="36" customHeight="1">
      <c r="B124" s="355"/>
      <c r="C124" s="172"/>
      <c r="D124" s="202"/>
      <c r="E124" s="342"/>
      <c r="F124" s="172" t="s">
        <v>332</v>
      </c>
      <c r="G124" s="133"/>
      <c r="H124" s="172" t="s">
        <v>335</v>
      </c>
      <c r="I124" s="172" t="s">
        <v>61</v>
      </c>
      <c r="J124" s="172"/>
      <c r="K124" s="172"/>
      <c r="L124" s="99"/>
      <c r="M124" s="172"/>
      <c r="N124" s="202"/>
      <c r="O124" s="172"/>
      <c r="P124" s="172"/>
      <c r="Q124" s="109"/>
    </row>
    <row r="125" spans="1:185" ht="36" customHeight="1">
      <c r="B125" s="355"/>
      <c r="C125" s="172"/>
      <c r="D125" s="202"/>
      <c r="E125" s="342"/>
      <c r="F125" s="172" t="s">
        <v>72</v>
      </c>
      <c r="G125" s="133"/>
      <c r="H125" s="172" t="s">
        <v>61</v>
      </c>
      <c r="I125" s="172" t="s">
        <v>61</v>
      </c>
      <c r="J125" s="172"/>
      <c r="K125" s="172"/>
      <c r="L125" s="99"/>
      <c r="M125" s="172"/>
      <c r="N125" s="202"/>
      <c r="O125" s="172"/>
      <c r="P125" s="172"/>
      <c r="Q125" s="109"/>
    </row>
    <row r="126" spans="1:185" ht="36" customHeight="1">
      <c r="B126" s="355"/>
      <c r="C126" s="172"/>
      <c r="D126" s="202"/>
      <c r="E126" s="342"/>
      <c r="F126" s="172" t="s">
        <v>333</v>
      </c>
      <c r="G126" s="133"/>
      <c r="H126" s="172" t="s">
        <v>61</v>
      </c>
      <c r="I126" s="172" t="s">
        <v>61</v>
      </c>
      <c r="J126" s="172"/>
      <c r="K126" s="172"/>
      <c r="L126" s="99"/>
      <c r="M126" s="172"/>
      <c r="N126" s="202"/>
      <c r="O126" s="172"/>
      <c r="P126" s="172"/>
      <c r="Q126" s="109"/>
    </row>
    <row r="127" spans="1:185" ht="36" customHeight="1" thickBot="1">
      <c r="B127" s="356"/>
      <c r="C127" s="211"/>
      <c r="D127" s="203"/>
      <c r="E127" s="343"/>
      <c r="F127" s="211" t="s">
        <v>77</v>
      </c>
      <c r="G127" s="307"/>
      <c r="H127" s="211" t="s">
        <v>61</v>
      </c>
      <c r="I127" s="211" t="s">
        <v>61</v>
      </c>
      <c r="J127" s="211"/>
      <c r="K127" s="211"/>
      <c r="L127" s="98"/>
      <c r="M127" s="211"/>
      <c r="N127" s="203"/>
      <c r="O127" s="211"/>
      <c r="P127" s="211"/>
      <c r="Q127" s="110"/>
    </row>
    <row r="128" spans="1:185" s="140" customFormat="1" ht="127.5" customHeight="1" thickBot="1">
      <c r="A128" s="102"/>
      <c r="B128" s="205">
        <v>32</v>
      </c>
      <c r="C128" s="200"/>
      <c r="D128" s="217"/>
      <c r="E128" s="200" t="s">
        <v>65</v>
      </c>
      <c r="F128" s="200" t="s">
        <v>77</v>
      </c>
      <c r="G128" s="123">
        <v>300010.27</v>
      </c>
      <c r="H128" s="220" t="s">
        <v>515</v>
      </c>
      <c r="I128" s="304" t="s">
        <v>491</v>
      </c>
      <c r="J128" s="200"/>
      <c r="K128" s="200" t="s">
        <v>61</v>
      </c>
      <c r="L128" s="200" t="s">
        <v>61</v>
      </c>
      <c r="M128" s="200" t="s">
        <v>61</v>
      </c>
      <c r="N128" s="200" t="s">
        <v>61</v>
      </c>
      <c r="O128" s="200" t="s">
        <v>61</v>
      </c>
      <c r="P128" s="200" t="s">
        <v>61</v>
      </c>
      <c r="Q128" s="124" t="s">
        <v>61</v>
      </c>
      <c r="R128" s="102"/>
      <c r="S128" s="102"/>
      <c r="T128" s="102"/>
      <c r="U128" s="102"/>
      <c r="V128" s="102"/>
      <c r="W128" s="102"/>
      <c r="X128" s="102"/>
      <c r="Y128" s="102"/>
      <c r="Z128" s="102"/>
      <c r="AA128" s="102"/>
      <c r="AB128" s="102"/>
      <c r="AC128" s="102"/>
      <c r="AD128" s="102"/>
      <c r="AE128" s="102"/>
      <c r="AF128" s="102"/>
      <c r="AG128" s="102"/>
      <c r="AH128" s="102"/>
      <c r="AI128" s="102"/>
      <c r="AJ128" s="102"/>
      <c r="AK128" s="102"/>
      <c r="AL128" s="102"/>
      <c r="AM128" s="102"/>
      <c r="AN128" s="102"/>
      <c r="AO128" s="102"/>
      <c r="AP128" s="102"/>
      <c r="AQ128" s="102"/>
      <c r="AR128" s="102"/>
      <c r="AS128" s="102"/>
      <c r="AT128" s="102"/>
      <c r="AU128" s="102"/>
      <c r="AV128" s="102"/>
      <c r="AW128" s="102"/>
      <c r="AX128" s="102"/>
      <c r="AY128" s="102"/>
      <c r="AZ128" s="102"/>
      <c r="BA128" s="102"/>
      <c r="BB128" s="102"/>
      <c r="BC128" s="102"/>
      <c r="BD128" s="102"/>
      <c r="BE128" s="102"/>
      <c r="BF128" s="102"/>
      <c r="BG128" s="102"/>
      <c r="BH128" s="102"/>
      <c r="BI128" s="102"/>
      <c r="BJ128" s="102"/>
      <c r="BK128" s="102"/>
      <c r="BL128" s="102"/>
      <c r="BM128" s="102"/>
      <c r="BN128" s="102"/>
      <c r="BO128" s="102"/>
      <c r="BP128" s="102"/>
      <c r="BQ128" s="102"/>
      <c r="BR128" s="102"/>
      <c r="BS128" s="102"/>
      <c r="BT128" s="102"/>
      <c r="BU128" s="102"/>
      <c r="BV128" s="102"/>
      <c r="BW128" s="102"/>
      <c r="BX128" s="102"/>
      <c r="BY128" s="102"/>
      <c r="BZ128" s="102"/>
      <c r="CA128" s="102"/>
      <c r="CB128" s="102"/>
      <c r="CC128" s="102"/>
      <c r="CD128" s="102"/>
      <c r="CE128" s="102"/>
      <c r="CF128" s="102"/>
      <c r="CG128" s="102"/>
      <c r="CH128" s="102"/>
      <c r="CI128" s="102"/>
      <c r="CJ128" s="102"/>
      <c r="CK128" s="102"/>
      <c r="CL128" s="102"/>
      <c r="CM128" s="102"/>
      <c r="CN128" s="102"/>
      <c r="CO128" s="102"/>
      <c r="CP128" s="102"/>
      <c r="CQ128" s="102"/>
      <c r="CR128" s="102"/>
      <c r="CS128" s="102"/>
      <c r="CT128" s="102"/>
      <c r="CU128" s="102"/>
      <c r="CV128" s="102"/>
      <c r="CW128" s="102"/>
      <c r="CX128" s="102"/>
      <c r="CY128" s="102"/>
      <c r="CZ128" s="102"/>
      <c r="DA128" s="102"/>
      <c r="DB128" s="102"/>
      <c r="DC128" s="102"/>
      <c r="DD128" s="102"/>
      <c r="DE128" s="102"/>
      <c r="DF128" s="102"/>
      <c r="DG128" s="102"/>
      <c r="DH128" s="102"/>
      <c r="DI128" s="102"/>
      <c r="DJ128" s="102"/>
      <c r="DK128" s="102"/>
      <c r="DL128" s="102"/>
      <c r="DM128" s="102"/>
      <c r="DN128" s="102"/>
      <c r="DO128" s="102"/>
      <c r="DP128" s="102"/>
      <c r="DQ128" s="102"/>
      <c r="DR128" s="102"/>
      <c r="DS128" s="102"/>
      <c r="DT128" s="102"/>
      <c r="DU128" s="102"/>
      <c r="DV128" s="102"/>
      <c r="DW128" s="102"/>
      <c r="DX128" s="102"/>
      <c r="DY128" s="102"/>
      <c r="DZ128" s="102"/>
      <c r="EA128" s="102"/>
      <c r="EB128" s="102"/>
      <c r="EC128" s="102"/>
      <c r="ED128" s="102"/>
      <c r="EE128" s="102"/>
      <c r="EF128" s="102"/>
      <c r="EG128" s="102"/>
      <c r="EH128" s="102"/>
      <c r="EI128" s="102"/>
      <c r="EJ128" s="102"/>
      <c r="EK128" s="102"/>
      <c r="EL128" s="102"/>
      <c r="EM128" s="102"/>
      <c r="EN128" s="102"/>
      <c r="EO128" s="102"/>
      <c r="EP128" s="102"/>
      <c r="EQ128" s="102"/>
      <c r="ER128" s="102"/>
      <c r="ES128" s="102"/>
      <c r="ET128" s="102"/>
      <c r="EU128" s="102"/>
      <c r="EV128" s="102"/>
      <c r="EW128" s="102"/>
      <c r="EX128" s="102"/>
      <c r="EY128" s="102"/>
      <c r="EZ128" s="102"/>
      <c r="FA128" s="102"/>
      <c r="FB128" s="102"/>
      <c r="FC128" s="102"/>
      <c r="FD128" s="102"/>
      <c r="FE128" s="102"/>
      <c r="FF128" s="102"/>
      <c r="FG128" s="102"/>
      <c r="FH128" s="102"/>
      <c r="FI128" s="102"/>
      <c r="FJ128" s="102"/>
      <c r="FK128" s="102"/>
      <c r="FL128" s="102"/>
      <c r="FM128" s="102"/>
      <c r="FN128" s="102"/>
      <c r="FO128" s="102"/>
      <c r="FP128" s="102"/>
      <c r="FQ128" s="102"/>
      <c r="FR128" s="102"/>
      <c r="FS128" s="102"/>
      <c r="FT128" s="102"/>
      <c r="FU128" s="102"/>
      <c r="FV128" s="102"/>
      <c r="FW128" s="102"/>
      <c r="FX128" s="102"/>
      <c r="FY128" s="102"/>
      <c r="FZ128" s="102"/>
      <c r="GA128" s="102"/>
      <c r="GB128" s="102"/>
      <c r="GC128" s="102"/>
    </row>
    <row r="129" spans="1:185" s="140" customFormat="1" ht="147.75" customHeight="1" thickBot="1">
      <c r="A129" s="102"/>
      <c r="B129" s="168">
        <v>33</v>
      </c>
      <c r="C129" s="169"/>
      <c r="D129" s="170"/>
      <c r="E129" s="169" t="s">
        <v>359</v>
      </c>
      <c r="F129" s="169" t="s">
        <v>77</v>
      </c>
      <c r="G129" s="312">
        <v>388533</v>
      </c>
      <c r="H129" s="313" t="s">
        <v>516</v>
      </c>
      <c r="I129" s="314" t="s">
        <v>517</v>
      </c>
      <c r="J129" s="243"/>
      <c r="K129" s="169" t="s">
        <v>61</v>
      </c>
      <c r="L129" s="169" t="s">
        <v>61</v>
      </c>
      <c r="M129" s="169" t="s">
        <v>61</v>
      </c>
      <c r="N129" s="200" t="s">
        <v>61</v>
      </c>
      <c r="O129" s="169" t="s">
        <v>61</v>
      </c>
      <c r="P129" s="169" t="s">
        <v>61</v>
      </c>
      <c r="Q129" s="171" t="s">
        <v>61</v>
      </c>
      <c r="R129" s="102"/>
      <c r="S129" s="102"/>
      <c r="T129" s="102"/>
      <c r="U129" s="102"/>
      <c r="V129" s="102"/>
      <c r="W129" s="102"/>
      <c r="X129" s="102"/>
      <c r="Y129" s="102"/>
      <c r="Z129" s="102"/>
      <c r="AA129" s="102"/>
      <c r="AB129" s="102"/>
      <c r="AC129" s="102"/>
      <c r="AD129" s="102"/>
      <c r="AE129" s="102"/>
      <c r="AF129" s="102"/>
      <c r="AG129" s="102"/>
      <c r="AH129" s="102"/>
      <c r="AI129" s="102"/>
      <c r="AJ129" s="102"/>
      <c r="AK129" s="102"/>
      <c r="AL129" s="102"/>
      <c r="AM129" s="102"/>
      <c r="AN129" s="102"/>
      <c r="AO129" s="102"/>
      <c r="AP129" s="102"/>
      <c r="AQ129" s="102"/>
      <c r="AR129" s="102"/>
      <c r="AS129" s="102"/>
      <c r="AT129" s="102"/>
      <c r="AU129" s="102"/>
      <c r="AV129" s="102"/>
      <c r="AW129" s="102"/>
      <c r="AX129" s="102"/>
      <c r="AY129" s="102"/>
      <c r="AZ129" s="102"/>
      <c r="BA129" s="102"/>
      <c r="BB129" s="102"/>
      <c r="BC129" s="102"/>
      <c r="BD129" s="102"/>
      <c r="BE129" s="102"/>
      <c r="BF129" s="102"/>
      <c r="BG129" s="102"/>
      <c r="BH129" s="102"/>
      <c r="BI129" s="102"/>
      <c r="BJ129" s="102"/>
      <c r="BK129" s="102"/>
      <c r="BL129" s="102"/>
      <c r="BM129" s="102"/>
      <c r="BN129" s="102"/>
      <c r="BO129" s="102"/>
      <c r="BP129" s="102"/>
      <c r="BQ129" s="102"/>
      <c r="BR129" s="102"/>
      <c r="BS129" s="102"/>
      <c r="BT129" s="102"/>
      <c r="BU129" s="102"/>
      <c r="BV129" s="102"/>
      <c r="BW129" s="102"/>
      <c r="BX129" s="102"/>
      <c r="BY129" s="102"/>
      <c r="BZ129" s="102"/>
      <c r="CA129" s="102"/>
      <c r="CB129" s="102"/>
      <c r="CC129" s="102"/>
      <c r="CD129" s="102"/>
      <c r="CE129" s="102"/>
      <c r="CF129" s="102"/>
      <c r="CG129" s="102"/>
      <c r="CH129" s="102"/>
      <c r="CI129" s="102"/>
      <c r="CJ129" s="102"/>
      <c r="CK129" s="102"/>
      <c r="CL129" s="102"/>
      <c r="CM129" s="102"/>
      <c r="CN129" s="102"/>
      <c r="CO129" s="102"/>
      <c r="CP129" s="102"/>
      <c r="CQ129" s="102"/>
      <c r="CR129" s="102"/>
      <c r="CS129" s="102"/>
      <c r="CT129" s="102"/>
      <c r="CU129" s="102"/>
      <c r="CV129" s="102"/>
      <c r="CW129" s="102"/>
      <c r="CX129" s="102"/>
      <c r="CY129" s="102"/>
      <c r="CZ129" s="102"/>
      <c r="DA129" s="102"/>
      <c r="DB129" s="102"/>
      <c r="DC129" s="102"/>
      <c r="DD129" s="102"/>
      <c r="DE129" s="102"/>
      <c r="DF129" s="102"/>
      <c r="DG129" s="102"/>
      <c r="DH129" s="102"/>
      <c r="DI129" s="102"/>
      <c r="DJ129" s="102"/>
      <c r="DK129" s="102"/>
      <c r="DL129" s="102"/>
      <c r="DM129" s="102"/>
      <c r="DN129" s="102"/>
      <c r="DO129" s="102"/>
      <c r="DP129" s="102"/>
      <c r="DQ129" s="102"/>
      <c r="DR129" s="102"/>
      <c r="DS129" s="102"/>
      <c r="DT129" s="102"/>
      <c r="DU129" s="102"/>
      <c r="DV129" s="102"/>
      <c r="DW129" s="102"/>
      <c r="DX129" s="102"/>
      <c r="DY129" s="102"/>
      <c r="DZ129" s="102"/>
      <c r="EA129" s="102"/>
      <c r="EB129" s="102"/>
      <c r="EC129" s="102"/>
      <c r="ED129" s="102"/>
      <c r="EE129" s="102"/>
      <c r="EF129" s="102"/>
      <c r="EG129" s="102"/>
      <c r="EH129" s="102"/>
      <c r="EI129" s="102"/>
      <c r="EJ129" s="102"/>
      <c r="EK129" s="102"/>
      <c r="EL129" s="102"/>
      <c r="EM129" s="102"/>
      <c r="EN129" s="102"/>
      <c r="EO129" s="102"/>
      <c r="EP129" s="102"/>
      <c r="EQ129" s="102"/>
      <c r="ER129" s="102"/>
      <c r="ES129" s="102"/>
      <c r="ET129" s="102"/>
      <c r="EU129" s="102"/>
      <c r="EV129" s="102"/>
      <c r="EW129" s="102"/>
      <c r="EX129" s="102"/>
      <c r="EY129" s="102"/>
      <c r="EZ129" s="102"/>
      <c r="FA129" s="102"/>
      <c r="FB129" s="102"/>
      <c r="FC129" s="102"/>
      <c r="FD129" s="102"/>
      <c r="FE129" s="102"/>
      <c r="FF129" s="102"/>
      <c r="FG129" s="102"/>
      <c r="FH129" s="102"/>
      <c r="FI129" s="102"/>
      <c r="FJ129" s="102"/>
      <c r="FK129" s="102"/>
      <c r="FL129" s="102"/>
      <c r="FM129" s="102"/>
      <c r="FN129" s="102"/>
      <c r="FO129" s="102"/>
      <c r="FP129" s="102"/>
      <c r="FQ129" s="102"/>
      <c r="FR129" s="102"/>
      <c r="FS129" s="102"/>
      <c r="FT129" s="102"/>
      <c r="FU129" s="102"/>
      <c r="FV129" s="102"/>
      <c r="FW129" s="102"/>
      <c r="FX129" s="102"/>
      <c r="FY129" s="102"/>
      <c r="FZ129" s="102"/>
      <c r="GA129" s="102"/>
      <c r="GB129" s="102"/>
      <c r="GC129" s="102"/>
    </row>
    <row r="130" spans="1:185" s="140" customFormat="1" ht="153" customHeight="1" thickBot="1">
      <c r="A130" s="102"/>
      <c r="B130" s="204">
        <v>34</v>
      </c>
      <c r="C130" s="199"/>
      <c r="D130" s="212"/>
      <c r="E130" s="199" t="s">
        <v>360</v>
      </c>
      <c r="F130" s="199" t="s">
        <v>77</v>
      </c>
      <c r="G130" s="145">
        <v>626000</v>
      </c>
      <c r="H130" s="315" t="s">
        <v>591</v>
      </c>
      <c r="I130" s="316" t="s">
        <v>592</v>
      </c>
      <c r="J130" s="199" t="s">
        <v>61</v>
      </c>
      <c r="K130" s="199" t="s">
        <v>61</v>
      </c>
      <c r="L130" s="199" t="s">
        <v>61</v>
      </c>
      <c r="M130" s="199" t="s">
        <v>61</v>
      </c>
      <c r="N130" s="198" t="s">
        <v>61</v>
      </c>
      <c r="O130" s="198" t="s">
        <v>61</v>
      </c>
      <c r="P130" s="198" t="s">
        <v>61</v>
      </c>
      <c r="Q130" s="244" t="s">
        <v>61</v>
      </c>
      <c r="R130" s="102"/>
      <c r="S130" s="102"/>
      <c r="T130" s="102"/>
      <c r="U130" s="102"/>
      <c r="V130" s="102"/>
      <c r="W130" s="102"/>
      <c r="X130" s="102"/>
      <c r="Y130" s="102"/>
      <c r="Z130" s="102"/>
      <c r="AA130" s="102"/>
      <c r="AB130" s="102"/>
      <c r="AC130" s="102"/>
      <c r="AD130" s="102"/>
      <c r="AE130" s="102"/>
      <c r="AF130" s="102"/>
      <c r="AG130" s="102"/>
      <c r="AH130" s="102"/>
      <c r="AI130" s="102"/>
      <c r="AJ130" s="102"/>
      <c r="AK130" s="102"/>
      <c r="AL130" s="102"/>
      <c r="AM130" s="102"/>
      <c r="AN130" s="102"/>
      <c r="AO130" s="102"/>
      <c r="AP130" s="102"/>
      <c r="AQ130" s="102"/>
      <c r="AR130" s="102"/>
      <c r="AS130" s="102"/>
      <c r="AT130" s="102"/>
      <c r="AU130" s="102"/>
      <c r="AV130" s="102"/>
      <c r="AW130" s="102"/>
      <c r="AX130" s="102"/>
      <c r="AY130" s="102"/>
      <c r="AZ130" s="102"/>
      <c r="BA130" s="102"/>
      <c r="BB130" s="102"/>
      <c r="BC130" s="102"/>
      <c r="BD130" s="102"/>
      <c r="BE130" s="102"/>
      <c r="BF130" s="102"/>
      <c r="BG130" s="102"/>
      <c r="BH130" s="102"/>
      <c r="BI130" s="102"/>
      <c r="BJ130" s="102"/>
      <c r="BK130" s="102"/>
      <c r="BL130" s="102"/>
      <c r="BM130" s="102"/>
      <c r="BN130" s="102"/>
      <c r="BO130" s="102"/>
      <c r="BP130" s="102"/>
      <c r="BQ130" s="102"/>
      <c r="BR130" s="102"/>
      <c r="BS130" s="102"/>
      <c r="BT130" s="102"/>
      <c r="BU130" s="102"/>
      <c r="BV130" s="102"/>
      <c r="BW130" s="102"/>
      <c r="BX130" s="102"/>
      <c r="BY130" s="102"/>
      <c r="BZ130" s="102"/>
      <c r="CA130" s="102"/>
      <c r="CB130" s="102"/>
      <c r="CC130" s="102"/>
      <c r="CD130" s="102"/>
      <c r="CE130" s="102"/>
      <c r="CF130" s="102"/>
      <c r="CG130" s="102"/>
      <c r="CH130" s="102"/>
      <c r="CI130" s="102"/>
      <c r="CJ130" s="102"/>
      <c r="CK130" s="102"/>
      <c r="CL130" s="102"/>
      <c r="CM130" s="102"/>
      <c r="CN130" s="102"/>
      <c r="CO130" s="102"/>
      <c r="CP130" s="102"/>
      <c r="CQ130" s="102"/>
      <c r="CR130" s="102"/>
      <c r="CS130" s="102"/>
      <c r="CT130" s="102"/>
      <c r="CU130" s="102"/>
      <c r="CV130" s="102"/>
      <c r="CW130" s="102"/>
      <c r="CX130" s="102"/>
      <c r="CY130" s="102"/>
      <c r="CZ130" s="102"/>
      <c r="DA130" s="102"/>
      <c r="DB130" s="102"/>
      <c r="DC130" s="102"/>
      <c r="DD130" s="102"/>
      <c r="DE130" s="102"/>
      <c r="DF130" s="102"/>
      <c r="DG130" s="102"/>
      <c r="DH130" s="102"/>
      <c r="DI130" s="102"/>
      <c r="DJ130" s="102"/>
      <c r="DK130" s="102"/>
      <c r="DL130" s="102"/>
      <c r="DM130" s="102"/>
      <c r="DN130" s="102"/>
      <c r="DO130" s="102"/>
      <c r="DP130" s="102"/>
      <c r="DQ130" s="102"/>
      <c r="DR130" s="102"/>
      <c r="DS130" s="102"/>
      <c r="DT130" s="102"/>
      <c r="DU130" s="102"/>
      <c r="DV130" s="102"/>
      <c r="DW130" s="102"/>
      <c r="DX130" s="102"/>
      <c r="DY130" s="102"/>
      <c r="DZ130" s="102"/>
      <c r="EA130" s="102"/>
      <c r="EB130" s="102"/>
      <c r="EC130" s="102"/>
      <c r="ED130" s="102"/>
      <c r="EE130" s="102"/>
      <c r="EF130" s="102"/>
      <c r="EG130" s="102"/>
      <c r="EH130" s="102"/>
      <c r="EI130" s="102"/>
      <c r="EJ130" s="102"/>
      <c r="EK130" s="102"/>
      <c r="EL130" s="102"/>
      <c r="EM130" s="102"/>
      <c r="EN130" s="102"/>
      <c r="EO130" s="102"/>
      <c r="EP130" s="102"/>
      <c r="EQ130" s="102"/>
      <c r="ER130" s="102"/>
      <c r="ES130" s="102"/>
      <c r="ET130" s="102"/>
      <c r="EU130" s="102"/>
      <c r="EV130" s="102"/>
      <c r="EW130" s="102"/>
      <c r="EX130" s="102"/>
      <c r="EY130" s="102"/>
      <c r="EZ130" s="102"/>
      <c r="FA130" s="102"/>
      <c r="FB130" s="102"/>
      <c r="FC130" s="102"/>
      <c r="FD130" s="102"/>
      <c r="FE130" s="102"/>
      <c r="FF130" s="102"/>
      <c r="FG130" s="102"/>
      <c r="FH130" s="102"/>
      <c r="FI130" s="102"/>
      <c r="FJ130" s="102"/>
      <c r="FK130" s="102"/>
      <c r="FL130" s="102"/>
      <c r="FM130" s="102"/>
      <c r="FN130" s="102"/>
      <c r="FO130" s="102"/>
      <c r="FP130" s="102"/>
      <c r="FQ130" s="102"/>
      <c r="FR130" s="102"/>
      <c r="FS130" s="102"/>
      <c r="FT130" s="102"/>
      <c r="FU130" s="102"/>
      <c r="FV130" s="102"/>
      <c r="FW130" s="102"/>
      <c r="FX130" s="102"/>
      <c r="FY130" s="102"/>
      <c r="FZ130" s="102"/>
      <c r="GA130" s="102"/>
      <c r="GB130" s="102"/>
      <c r="GC130" s="102"/>
    </row>
    <row r="131" spans="1:185" ht="95.25" customHeight="1">
      <c r="B131" s="335">
        <v>35</v>
      </c>
      <c r="C131" s="210"/>
      <c r="D131" s="201"/>
      <c r="E131" s="358" t="s">
        <v>467</v>
      </c>
      <c r="F131" s="210" t="s">
        <v>95</v>
      </c>
      <c r="G131" s="132"/>
      <c r="H131" s="144" t="s">
        <v>526</v>
      </c>
      <c r="I131" s="210" t="s">
        <v>527</v>
      </c>
      <c r="J131" s="253" t="s">
        <v>482</v>
      </c>
      <c r="K131" s="253"/>
      <c r="L131" s="275"/>
      <c r="M131" s="253"/>
      <c r="N131" s="260"/>
      <c r="O131" s="210"/>
      <c r="P131" s="210"/>
      <c r="Q131" s="108"/>
    </row>
    <row r="132" spans="1:185" ht="36" customHeight="1">
      <c r="B132" s="336"/>
      <c r="C132" s="172"/>
      <c r="D132" s="202"/>
      <c r="E132" s="359"/>
      <c r="F132" s="172" t="s">
        <v>332</v>
      </c>
      <c r="G132" s="133"/>
      <c r="H132" s="172" t="s">
        <v>481</v>
      </c>
      <c r="I132" s="172" t="s">
        <v>61</v>
      </c>
      <c r="J132" s="172" t="s">
        <v>375</v>
      </c>
      <c r="K132" s="172"/>
      <c r="L132" s="99"/>
      <c r="M132" s="172"/>
      <c r="N132" s="202"/>
      <c r="O132" s="172"/>
      <c r="P132" s="172"/>
      <c r="Q132" s="109"/>
    </row>
    <row r="133" spans="1:185" ht="36" customHeight="1">
      <c r="B133" s="336"/>
      <c r="C133" s="172"/>
      <c r="D133" s="202"/>
      <c r="E133" s="359"/>
      <c r="F133" s="172" t="s">
        <v>72</v>
      </c>
      <c r="G133" s="133"/>
      <c r="H133" s="172" t="s">
        <v>61</v>
      </c>
      <c r="I133" s="172" t="s">
        <v>61</v>
      </c>
      <c r="J133" s="172"/>
      <c r="K133" s="172"/>
      <c r="L133" s="99"/>
      <c r="M133" s="172"/>
      <c r="N133" s="202"/>
      <c r="O133" s="172"/>
      <c r="P133" s="172"/>
      <c r="Q133" s="109"/>
    </row>
    <row r="134" spans="1:185" ht="36" customHeight="1">
      <c r="B134" s="336"/>
      <c r="C134" s="172"/>
      <c r="D134" s="202"/>
      <c r="E134" s="359"/>
      <c r="F134" s="172" t="s">
        <v>333</v>
      </c>
      <c r="G134" s="133"/>
      <c r="H134" s="172" t="s">
        <v>61</v>
      </c>
      <c r="I134" s="172" t="s">
        <v>61</v>
      </c>
      <c r="J134" s="172"/>
      <c r="K134" s="172"/>
      <c r="L134" s="99"/>
      <c r="M134" s="172"/>
      <c r="N134" s="202"/>
      <c r="O134" s="172"/>
      <c r="P134" s="172"/>
      <c r="Q134" s="109"/>
    </row>
    <row r="135" spans="1:185" ht="36" customHeight="1" thickBot="1">
      <c r="B135" s="337"/>
      <c r="C135" s="211"/>
      <c r="D135" s="203"/>
      <c r="E135" s="371"/>
      <c r="F135" s="211" t="s">
        <v>77</v>
      </c>
      <c r="G135" s="307"/>
      <c r="H135" s="211" t="s">
        <v>61</v>
      </c>
      <c r="I135" s="211" t="s">
        <v>61</v>
      </c>
      <c r="J135" s="211"/>
      <c r="K135" s="211"/>
      <c r="L135" s="98"/>
      <c r="M135" s="211"/>
      <c r="N135" s="203"/>
      <c r="O135" s="211"/>
      <c r="P135" s="211"/>
      <c r="Q135" s="110"/>
    </row>
  </sheetData>
  <autoFilter ref="B4:Q135" xr:uid="{00000000-0009-0000-0000-000003000000}">
    <filterColumn colId="8" showButton="0"/>
    <filterColumn colId="9" showButton="0"/>
    <filterColumn colId="10" showButton="0"/>
    <filterColumn colId="11" showButton="0"/>
  </autoFilter>
  <mergeCells count="114">
    <mergeCell ref="F85:F86"/>
    <mergeCell ref="F104:F105"/>
    <mergeCell ref="F99:F100"/>
    <mergeCell ref="F101:F102"/>
    <mergeCell ref="F46:F47"/>
    <mergeCell ref="F62:F63"/>
    <mergeCell ref="F68:F69"/>
    <mergeCell ref="F80:F81"/>
    <mergeCell ref="F74:F75"/>
    <mergeCell ref="F96:F97"/>
    <mergeCell ref="B131:B135"/>
    <mergeCell ref="E131:E135"/>
    <mergeCell ref="D52:D54"/>
    <mergeCell ref="E57:E59"/>
    <mergeCell ref="B57:B59"/>
    <mergeCell ref="B104:B106"/>
    <mergeCell ref="C104:C106"/>
    <mergeCell ref="D104:D106"/>
    <mergeCell ref="E104:E106"/>
    <mergeCell ref="E113:E114"/>
    <mergeCell ref="B113:B114"/>
    <mergeCell ref="B115:B116"/>
    <mergeCell ref="E115:E116"/>
    <mergeCell ref="E111:E112"/>
    <mergeCell ref="B111:B112"/>
    <mergeCell ref="B99:B103"/>
    <mergeCell ref="C99:C103"/>
    <mergeCell ref="D99:D103"/>
    <mergeCell ref="E99:E103"/>
    <mergeCell ref="D80:D84"/>
    <mergeCell ref="E80:E84"/>
    <mergeCell ref="B123:B127"/>
    <mergeCell ref="E123:E127"/>
    <mergeCell ref="E117:E122"/>
    <mergeCell ref="F117:F118"/>
    <mergeCell ref="B96:B98"/>
    <mergeCell ref="C96:C98"/>
    <mergeCell ref="D96:D98"/>
    <mergeCell ref="E96:E98"/>
    <mergeCell ref="E68:E73"/>
    <mergeCell ref="B91:B95"/>
    <mergeCell ref="C91:C92"/>
    <mergeCell ref="D91:D92"/>
    <mergeCell ref="E91:E95"/>
    <mergeCell ref="C85:C87"/>
    <mergeCell ref="D85:D87"/>
    <mergeCell ref="B85:B90"/>
    <mergeCell ref="B68:B73"/>
    <mergeCell ref="C74:C78"/>
    <mergeCell ref="D74:D78"/>
    <mergeCell ref="B74:B79"/>
    <mergeCell ref="E85:E90"/>
    <mergeCell ref="E74:E79"/>
    <mergeCell ref="B80:B84"/>
    <mergeCell ref="C80:C84"/>
    <mergeCell ref="E107:E110"/>
    <mergeCell ref="B107:B110"/>
    <mergeCell ref="B117:B122"/>
    <mergeCell ref="E42:E45"/>
    <mergeCell ref="B38:B41"/>
    <mergeCell ref="E38:E41"/>
    <mergeCell ref="E62:E67"/>
    <mergeCell ref="B46:B51"/>
    <mergeCell ref="E46:E51"/>
    <mergeCell ref="B62:B67"/>
    <mergeCell ref="B52:B54"/>
    <mergeCell ref="B60:B61"/>
    <mergeCell ref="C60:C61"/>
    <mergeCell ref="D60:D61"/>
    <mergeCell ref="E60:E61"/>
    <mergeCell ref="E55:E56"/>
    <mergeCell ref="B55:B56"/>
    <mergeCell ref="E52:E54"/>
    <mergeCell ref="C52:C54"/>
    <mergeCell ref="B42:B45"/>
    <mergeCell ref="B19:B22"/>
    <mergeCell ref="E29:E32"/>
    <mergeCell ref="B29:B32"/>
    <mergeCell ref="C14:C17"/>
    <mergeCell ref="F14:F15"/>
    <mergeCell ref="J4:N4"/>
    <mergeCell ref="I4:I5"/>
    <mergeCell ref="G4:G5"/>
    <mergeCell ref="E4:E5"/>
    <mergeCell ref="H4:H5"/>
    <mergeCell ref="F4:F5"/>
    <mergeCell ref="D6:D9"/>
    <mergeCell ref="B10:B13"/>
    <mergeCell ref="C10:C13"/>
    <mergeCell ref="C6:C9"/>
    <mergeCell ref="H62:H63"/>
    <mergeCell ref="I62:I63"/>
    <mergeCell ref="H68:H69"/>
    <mergeCell ref="I68:I69"/>
    <mergeCell ref="H74:H75"/>
    <mergeCell ref="I74:I75"/>
    <mergeCell ref="H96:H97"/>
    <mergeCell ref="I96:I97"/>
    <mergeCell ref="B3:H3"/>
    <mergeCell ref="E33:E37"/>
    <mergeCell ref="B33:B37"/>
    <mergeCell ref="B23:B28"/>
    <mergeCell ref="E23:E28"/>
    <mergeCell ref="E14:E18"/>
    <mergeCell ref="E19:E22"/>
    <mergeCell ref="E6:E9"/>
    <mergeCell ref="D10:D13"/>
    <mergeCell ref="B4:B5"/>
    <mergeCell ref="B6:B9"/>
    <mergeCell ref="B14:B18"/>
    <mergeCell ref="D4:D5"/>
    <mergeCell ref="C4:C5"/>
    <mergeCell ref="E10:E13"/>
    <mergeCell ref="D14:D17"/>
  </mergeCells>
  <phoneticPr fontId="25" type="noConversion"/>
  <printOptions horizontalCentered="1"/>
  <pageMargins left="0.19685039370078741" right="0.19685039370078741" top="0.78740157480314965" bottom="0.39370078740157483" header="0.43307086614173229" footer="0"/>
  <pageSetup paperSize="9" scale="33" fitToHeight="0" orientation="landscape" r:id="rId1"/>
  <headerFooter alignWithMargins="0"/>
  <rowBreaks count="7" manualBreakCount="7">
    <brk id="13" max="16" man="1"/>
    <brk id="28" max="16" man="1"/>
    <brk id="37" max="16" man="1"/>
    <brk id="67" max="16" man="1"/>
    <brk id="84" max="16" man="1"/>
    <brk id="98" max="16" man="1"/>
    <brk id="110" max="16" man="1"/>
  </rowBreaks>
  <ignoredErrors>
    <ignoredError sqref="L38 L71"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78"/>
  <sheetViews>
    <sheetView zoomScale="80" zoomScaleNormal="80" workbookViewId="0">
      <selection activeCell="F5" sqref="F5:F6"/>
    </sheetView>
  </sheetViews>
  <sheetFormatPr baseColWidth="10" defaultRowHeight="12.75"/>
  <cols>
    <col min="1" max="1" width="2.7109375" customWidth="1"/>
    <col min="2" max="2" width="13.7109375" style="88" customWidth="1"/>
    <col min="3" max="3" width="4.5703125" style="89" customWidth="1"/>
    <col min="4" max="4" width="8.7109375" style="89" customWidth="1"/>
    <col min="5" max="5" width="11.28515625" style="89" customWidth="1"/>
    <col min="6" max="6" width="34.85546875" style="90" customWidth="1"/>
    <col min="7" max="7" width="16.7109375" style="90" customWidth="1"/>
    <col min="8" max="8" width="21.140625" style="90" customWidth="1"/>
    <col min="9" max="9" width="19.140625" style="91" customWidth="1"/>
    <col min="10" max="10" width="12.85546875" style="92" customWidth="1"/>
    <col min="11" max="11" width="16.42578125" style="89" customWidth="1"/>
    <col min="12" max="12" width="40.85546875" style="42" customWidth="1"/>
    <col min="13" max="13" width="16.42578125" customWidth="1"/>
    <col min="14" max="14" width="14.7109375" customWidth="1"/>
  </cols>
  <sheetData>
    <row r="2" spans="2:12" ht="15.6" customHeight="1">
      <c r="B2" s="411"/>
      <c r="C2" s="411"/>
      <c r="D2" s="411"/>
      <c r="E2" s="411"/>
      <c r="F2" s="411"/>
      <c r="G2" s="411"/>
      <c r="H2" s="411"/>
      <c r="I2" s="411"/>
      <c r="J2" s="411"/>
      <c r="K2" s="411"/>
      <c r="L2" s="411"/>
    </row>
    <row r="3" spans="2:12" ht="21" customHeight="1">
      <c r="B3" s="412" t="s">
        <v>282</v>
      </c>
      <c r="C3" s="412"/>
      <c r="D3" s="412"/>
      <c r="E3" s="412"/>
      <c r="F3" s="412"/>
      <c r="G3" s="412"/>
      <c r="H3" s="412"/>
      <c r="I3" s="412"/>
      <c r="J3" s="412"/>
      <c r="K3" s="412"/>
      <c r="L3" s="412"/>
    </row>
    <row r="5" spans="2:12" ht="45" customHeight="1" thickBot="1">
      <c r="B5" s="52" t="s">
        <v>50</v>
      </c>
      <c r="C5" s="53" t="s">
        <v>23</v>
      </c>
      <c r="D5" s="53" t="s">
        <v>31</v>
      </c>
      <c r="E5" s="53" t="s">
        <v>32</v>
      </c>
      <c r="F5" s="53" t="s">
        <v>20</v>
      </c>
      <c r="G5" s="53" t="s">
        <v>94</v>
      </c>
      <c r="H5" s="53" t="s">
        <v>54</v>
      </c>
      <c r="I5" s="53" t="s">
        <v>93</v>
      </c>
      <c r="J5" s="54" t="s">
        <v>125</v>
      </c>
      <c r="K5" s="53" t="s">
        <v>25</v>
      </c>
      <c r="L5" s="53" t="s">
        <v>78</v>
      </c>
    </row>
    <row r="6" spans="2:12" ht="40.15" customHeight="1">
      <c r="B6" s="413" t="s">
        <v>123</v>
      </c>
      <c r="C6" s="405">
        <v>1</v>
      </c>
      <c r="D6" s="408" t="s">
        <v>61</v>
      </c>
      <c r="E6" s="408" t="s">
        <v>61</v>
      </c>
      <c r="F6" s="397" t="s">
        <v>0</v>
      </c>
      <c r="G6" s="55" t="s">
        <v>72</v>
      </c>
      <c r="H6" s="56">
        <v>20062731.359999999</v>
      </c>
      <c r="I6" s="56">
        <v>20062731.359999999</v>
      </c>
      <c r="J6" s="57">
        <f>+H6-I6</f>
        <v>0</v>
      </c>
      <c r="K6" s="58" t="s">
        <v>52</v>
      </c>
      <c r="L6" s="59" t="s">
        <v>62</v>
      </c>
    </row>
    <row r="7" spans="2:12" ht="73.5" customHeight="1" thickBot="1">
      <c r="B7" s="413"/>
      <c r="C7" s="407"/>
      <c r="D7" s="410"/>
      <c r="E7" s="410"/>
      <c r="F7" s="398"/>
      <c r="G7" s="61" t="s">
        <v>77</v>
      </c>
      <c r="H7" s="62">
        <v>37622611</v>
      </c>
      <c r="I7" s="62">
        <v>37622611</v>
      </c>
      <c r="J7" s="63">
        <f t="shared" ref="J7:J69" si="0">+H7-I7</f>
        <v>0</v>
      </c>
      <c r="K7" s="60" t="s">
        <v>96</v>
      </c>
      <c r="L7" s="64" t="s">
        <v>103</v>
      </c>
    </row>
    <row r="8" spans="2:12" ht="63" customHeight="1" thickBot="1">
      <c r="B8" s="413"/>
      <c r="C8" s="65">
        <v>2</v>
      </c>
      <c r="D8" s="66" t="s">
        <v>61</v>
      </c>
      <c r="E8" s="66" t="s">
        <v>61</v>
      </c>
      <c r="F8" s="67" t="s">
        <v>1</v>
      </c>
      <c r="G8" s="67" t="s">
        <v>95</v>
      </c>
      <c r="H8" s="68">
        <v>986076</v>
      </c>
      <c r="I8" s="68">
        <v>500000</v>
      </c>
      <c r="J8" s="69">
        <f>+H8-I8</f>
        <v>486076</v>
      </c>
      <c r="K8" s="66" t="s">
        <v>97</v>
      </c>
      <c r="L8" s="70" t="s">
        <v>104</v>
      </c>
    </row>
    <row r="9" spans="2:12" ht="57.75" customHeight="1">
      <c r="B9" s="413"/>
      <c r="C9" s="405">
        <v>3</v>
      </c>
      <c r="D9" s="408">
        <v>180989</v>
      </c>
      <c r="E9" s="408" t="s">
        <v>40</v>
      </c>
      <c r="F9" s="397" t="s">
        <v>7</v>
      </c>
      <c r="G9" s="55" t="s">
        <v>95</v>
      </c>
      <c r="H9" s="56">
        <v>55937.77</v>
      </c>
      <c r="I9" s="56">
        <v>55937.77</v>
      </c>
      <c r="J9" s="57">
        <f t="shared" si="0"/>
        <v>0</v>
      </c>
      <c r="K9" s="58" t="s">
        <v>97</v>
      </c>
      <c r="L9" s="59" t="s">
        <v>86</v>
      </c>
    </row>
    <row r="10" spans="2:12" ht="31.15" customHeight="1">
      <c r="B10" s="413"/>
      <c r="C10" s="406"/>
      <c r="D10" s="409"/>
      <c r="E10" s="409"/>
      <c r="F10" s="392"/>
      <c r="G10" s="73" t="s">
        <v>72</v>
      </c>
      <c r="H10" s="74">
        <v>139983.38</v>
      </c>
      <c r="I10" s="74">
        <v>70834.960000000006</v>
      </c>
      <c r="J10" s="75">
        <f t="shared" si="0"/>
        <v>69148.42</v>
      </c>
      <c r="K10" s="71" t="s">
        <v>80</v>
      </c>
      <c r="L10" s="389" t="s">
        <v>105</v>
      </c>
    </row>
    <row r="11" spans="2:12" ht="31.9" customHeight="1" thickBot="1">
      <c r="B11" s="413"/>
      <c r="C11" s="407"/>
      <c r="D11" s="410"/>
      <c r="E11" s="410"/>
      <c r="F11" s="398"/>
      <c r="G11" s="61" t="s">
        <v>77</v>
      </c>
      <c r="H11" s="62">
        <v>742641.03</v>
      </c>
      <c r="I11" s="62">
        <v>0</v>
      </c>
      <c r="J11" s="75">
        <f t="shared" si="0"/>
        <v>742641.03</v>
      </c>
      <c r="K11" s="60" t="s">
        <v>80</v>
      </c>
      <c r="L11" s="390"/>
    </row>
    <row r="12" spans="2:12" ht="37.9" customHeight="1">
      <c r="B12" s="413"/>
      <c r="C12" s="405">
        <v>4</v>
      </c>
      <c r="D12" s="408">
        <v>181085</v>
      </c>
      <c r="E12" s="408" t="s">
        <v>40</v>
      </c>
      <c r="F12" s="397" t="s">
        <v>28</v>
      </c>
      <c r="G12" s="55" t="s">
        <v>95</v>
      </c>
      <c r="H12" s="56">
        <v>31400</v>
      </c>
      <c r="I12" s="56">
        <v>0</v>
      </c>
      <c r="J12" s="57">
        <f t="shared" si="0"/>
        <v>31400</v>
      </c>
      <c r="K12" s="58" t="s">
        <v>98</v>
      </c>
      <c r="L12" s="393" t="s">
        <v>106</v>
      </c>
    </row>
    <row r="13" spans="2:12" ht="62.25" customHeight="1" thickBot="1">
      <c r="B13" s="413"/>
      <c r="C13" s="407">
        <v>3</v>
      </c>
      <c r="D13" s="410">
        <v>180989</v>
      </c>
      <c r="E13" s="410" t="s">
        <v>40</v>
      </c>
      <c r="F13" s="398"/>
      <c r="G13" s="61" t="s">
        <v>77</v>
      </c>
      <c r="H13" s="62">
        <v>5526271.46</v>
      </c>
      <c r="I13" s="62">
        <v>2210508.5840000003</v>
      </c>
      <c r="J13" s="63">
        <f t="shared" si="0"/>
        <v>3315762.8759999997</v>
      </c>
      <c r="K13" s="60" t="s">
        <v>97</v>
      </c>
      <c r="L13" s="390"/>
    </row>
    <row r="14" spans="2:12" ht="48" customHeight="1">
      <c r="B14" s="413"/>
      <c r="C14" s="405">
        <v>5</v>
      </c>
      <c r="D14" s="408">
        <v>1809209</v>
      </c>
      <c r="E14" s="408" t="s">
        <v>40</v>
      </c>
      <c r="F14" s="397" t="s">
        <v>29</v>
      </c>
      <c r="G14" s="55" t="s">
        <v>95</v>
      </c>
      <c r="H14" s="56">
        <v>31400</v>
      </c>
      <c r="I14" s="56">
        <v>0</v>
      </c>
      <c r="J14" s="57">
        <f t="shared" si="0"/>
        <v>31400</v>
      </c>
      <c r="K14" s="58" t="s">
        <v>98</v>
      </c>
      <c r="L14" s="393" t="s">
        <v>106</v>
      </c>
    </row>
    <row r="15" spans="2:12" ht="63.75" customHeight="1" thickBot="1">
      <c r="B15" s="413"/>
      <c r="C15" s="407">
        <v>4</v>
      </c>
      <c r="D15" s="410">
        <v>1809209</v>
      </c>
      <c r="E15" s="410" t="s">
        <v>40</v>
      </c>
      <c r="F15" s="398"/>
      <c r="G15" s="61" t="s">
        <v>77</v>
      </c>
      <c r="H15" s="62">
        <v>1204125.5</v>
      </c>
      <c r="I15" s="62">
        <v>481650.2</v>
      </c>
      <c r="J15" s="63">
        <f t="shared" si="0"/>
        <v>722475.3</v>
      </c>
      <c r="K15" s="60" t="s">
        <v>97</v>
      </c>
      <c r="L15" s="390"/>
    </row>
    <row r="16" spans="2:12" ht="41.25" customHeight="1">
      <c r="B16" s="413"/>
      <c r="C16" s="405">
        <v>6</v>
      </c>
      <c r="D16" s="408">
        <v>181094</v>
      </c>
      <c r="E16" s="408" t="s">
        <v>40</v>
      </c>
      <c r="F16" s="397" t="s">
        <v>30</v>
      </c>
      <c r="G16" s="55" t="s">
        <v>95</v>
      </c>
      <c r="H16" s="56">
        <v>31700</v>
      </c>
      <c r="I16" s="56">
        <v>0</v>
      </c>
      <c r="J16" s="57">
        <f t="shared" si="0"/>
        <v>31700</v>
      </c>
      <c r="K16" s="58" t="s">
        <v>98</v>
      </c>
      <c r="L16" s="393" t="s">
        <v>106</v>
      </c>
    </row>
    <row r="17" spans="2:14" ht="60.75" customHeight="1" thickBot="1">
      <c r="B17" s="413"/>
      <c r="C17" s="407">
        <v>5</v>
      </c>
      <c r="D17" s="410">
        <v>181094</v>
      </c>
      <c r="E17" s="410" t="s">
        <v>40</v>
      </c>
      <c r="F17" s="398" t="s">
        <v>4</v>
      </c>
      <c r="G17" s="61" t="s">
        <v>77</v>
      </c>
      <c r="H17" s="62">
        <v>1342750</v>
      </c>
      <c r="I17" s="62">
        <v>537100</v>
      </c>
      <c r="J17" s="63">
        <f t="shared" si="0"/>
        <v>805650</v>
      </c>
      <c r="K17" s="60" t="s">
        <v>97</v>
      </c>
      <c r="L17" s="390"/>
    </row>
    <row r="18" spans="2:14" ht="63.6" customHeight="1" thickBot="1">
      <c r="B18" s="413"/>
      <c r="C18" s="65">
        <v>7</v>
      </c>
      <c r="D18" s="66">
        <v>217257</v>
      </c>
      <c r="E18" s="66" t="s">
        <v>42</v>
      </c>
      <c r="F18" s="67" t="s">
        <v>8</v>
      </c>
      <c r="G18" s="67" t="s">
        <v>95</v>
      </c>
      <c r="H18" s="68">
        <v>158272.82</v>
      </c>
      <c r="I18" s="68">
        <v>0</v>
      </c>
      <c r="J18" s="69">
        <f t="shared" si="0"/>
        <v>158272.82</v>
      </c>
      <c r="K18" s="66" t="s">
        <v>26</v>
      </c>
      <c r="L18" s="70" t="s">
        <v>274</v>
      </c>
    </row>
    <row r="19" spans="2:14" ht="63" customHeight="1" thickBot="1">
      <c r="B19" s="413"/>
      <c r="C19" s="65">
        <v>8</v>
      </c>
      <c r="D19" s="66">
        <v>211309</v>
      </c>
      <c r="E19" s="66" t="s">
        <v>41</v>
      </c>
      <c r="F19" s="67" t="s">
        <v>9</v>
      </c>
      <c r="G19" s="67" t="s">
        <v>95</v>
      </c>
      <c r="H19" s="68">
        <v>224143.1</v>
      </c>
      <c r="I19" s="68">
        <v>165000</v>
      </c>
      <c r="J19" s="69">
        <f t="shared" si="0"/>
        <v>59143.100000000006</v>
      </c>
      <c r="K19" s="66" t="s">
        <v>99</v>
      </c>
      <c r="L19" s="70" t="s">
        <v>107</v>
      </c>
    </row>
    <row r="20" spans="2:14" ht="63.75" customHeight="1" thickBot="1">
      <c r="B20" s="413"/>
      <c r="C20" s="65">
        <v>9</v>
      </c>
      <c r="D20" s="66">
        <v>237720</v>
      </c>
      <c r="E20" s="66" t="s">
        <v>48</v>
      </c>
      <c r="F20" s="67" t="s">
        <v>10</v>
      </c>
      <c r="G20" s="67" t="s">
        <v>95</v>
      </c>
      <c r="H20" s="68">
        <v>304043.78999999998</v>
      </c>
      <c r="I20" s="68">
        <v>245036.49</v>
      </c>
      <c r="J20" s="69">
        <f t="shared" si="0"/>
        <v>59007.299999999988</v>
      </c>
      <c r="K20" s="66" t="s">
        <v>97</v>
      </c>
      <c r="L20" s="70" t="s">
        <v>108</v>
      </c>
    </row>
    <row r="21" spans="2:14" ht="62.25" customHeight="1" thickBot="1">
      <c r="B21" s="413"/>
      <c r="C21" s="65">
        <v>10</v>
      </c>
      <c r="D21" s="66">
        <v>238552</v>
      </c>
      <c r="E21" s="66" t="s">
        <v>45</v>
      </c>
      <c r="F21" s="67" t="s">
        <v>12</v>
      </c>
      <c r="G21" s="67" t="s">
        <v>95</v>
      </c>
      <c r="H21" s="68">
        <v>220017.26</v>
      </c>
      <c r="I21" s="68">
        <v>165000</v>
      </c>
      <c r="J21" s="69">
        <f t="shared" si="0"/>
        <v>55017.260000000009</v>
      </c>
      <c r="K21" s="66" t="s">
        <v>97</v>
      </c>
      <c r="L21" s="70" t="s">
        <v>109</v>
      </c>
    </row>
    <row r="22" spans="2:14" ht="47.25" customHeight="1">
      <c r="B22" s="413"/>
      <c r="C22" s="405">
        <v>11</v>
      </c>
      <c r="D22" s="408">
        <v>269832</v>
      </c>
      <c r="E22" s="408" t="s">
        <v>49</v>
      </c>
      <c r="F22" s="397" t="s">
        <v>11</v>
      </c>
      <c r="G22" s="55" t="s">
        <v>72</v>
      </c>
      <c r="H22" s="56">
        <v>1330082.0900000001</v>
      </c>
      <c r="I22" s="414">
        <v>1510047.5</v>
      </c>
      <c r="J22" s="417">
        <f>+H22+H23-I22</f>
        <v>2161436.9400000004</v>
      </c>
      <c r="K22" s="408" t="s">
        <v>100</v>
      </c>
      <c r="L22" s="393" t="s">
        <v>278</v>
      </c>
      <c r="N22">
        <f>+H22*0.4</f>
        <v>532032.83600000001</v>
      </c>
    </row>
    <row r="23" spans="2:14" ht="45.6" customHeight="1" thickBot="1">
      <c r="B23" s="413"/>
      <c r="C23" s="407"/>
      <c r="D23" s="410"/>
      <c r="E23" s="410"/>
      <c r="F23" s="398"/>
      <c r="G23" s="61" t="s">
        <v>77</v>
      </c>
      <c r="H23" s="62">
        <v>2341402.35</v>
      </c>
      <c r="I23" s="416"/>
      <c r="J23" s="418"/>
      <c r="K23" s="410"/>
      <c r="L23" s="390"/>
      <c r="N23" s="24">
        <f>+I22-N22</f>
        <v>978014.66399999999</v>
      </c>
    </row>
    <row r="24" spans="2:14" ht="30.6" customHeight="1">
      <c r="B24" s="413"/>
      <c r="C24" s="405">
        <v>12</v>
      </c>
      <c r="D24" s="408">
        <v>274698</v>
      </c>
      <c r="E24" s="408" t="s">
        <v>83</v>
      </c>
      <c r="F24" s="397" t="s">
        <v>51</v>
      </c>
      <c r="G24" s="55" t="s">
        <v>95</v>
      </c>
      <c r="H24" s="56">
        <v>30962</v>
      </c>
      <c r="I24" s="56">
        <v>0</v>
      </c>
      <c r="J24" s="57">
        <f t="shared" si="0"/>
        <v>30962</v>
      </c>
      <c r="K24" s="58" t="s">
        <v>88</v>
      </c>
      <c r="L24" s="393" t="s">
        <v>275</v>
      </c>
    </row>
    <row r="25" spans="2:14" ht="42.6" customHeight="1">
      <c r="B25" s="413"/>
      <c r="C25" s="406"/>
      <c r="D25" s="409"/>
      <c r="E25" s="409"/>
      <c r="F25" s="392"/>
      <c r="G25" s="73" t="s">
        <v>72</v>
      </c>
      <c r="H25" s="74">
        <v>911156.6</v>
      </c>
      <c r="I25" s="74">
        <v>1680000</v>
      </c>
      <c r="J25" s="76">
        <f t="shared" si="0"/>
        <v>-768843.4</v>
      </c>
      <c r="K25" s="71" t="s">
        <v>101</v>
      </c>
      <c r="L25" s="389"/>
    </row>
    <row r="26" spans="2:14" ht="36.6" customHeight="1" thickBot="1">
      <c r="B26" s="413"/>
      <c r="C26" s="407"/>
      <c r="D26" s="410"/>
      <c r="E26" s="410"/>
      <c r="F26" s="398"/>
      <c r="G26" s="61" t="s">
        <v>77</v>
      </c>
      <c r="H26" s="62">
        <v>8375698</v>
      </c>
      <c r="I26" s="62">
        <v>5220000</v>
      </c>
      <c r="J26" s="63">
        <f t="shared" si="0"/>
        <v>3155698</v>
      </c>
      <c r="K26" s="60" t="s">
        <v>26</v>
      </c>
      <c r="L26" s="390"/>
    </row>
    <row r="27" spans="2:14" ht="71.25" customHeight="1" thickBot="1">
      <c r="B27" s="413"/>
      <c r="C27" s="65">
        <v>13</v>
      </c>
      <c r="D27" s="66">
        <v>273121</v>
      </c>
      <c r="E27" s="66" t="s">
        <v>82</v>
      </c>
      <c r="F27" s="67" t="s">
        <v>55</v>
      </c>
      <c r="G27" s="67" t="s">
        <v>95</v>
      </c>
      <c r="H27" s="68">
        <v>64664</v>
      </c>
      <c r="I27" s="68">
        <v>64664</v>
      </c>
      <c r="J27" s="69">
        <f t="shared" si="0"/>
        <v>0</v>
      </c>
      <c r="K27" s="66" t="s">
        <v>101</v>
      </c>
      <c r="L27" s="70" t="s">
        <v>91</v>
      </c>
    </row>
    <row r="28" spans="2:14" ht="47.25" customHeight="1">
      <c r="B28" s="413"/>
      <c r="C28" s="405">
        <v>14</v>
      </c>
      <c r="D28" s="408">
        <v>273254</v>
      </c>
      <c r="E28" s="408" t="s">
        <v>82</v>
      </c>
      <c r="F28" s="397" t="s">
        <v>56</v>
      </c>
      <c r="G28" s="55" t="s">
        <v>95</v>
      </c>
      <c r="H28" s="56">
        <v>84530</v>
      </c>
      <c r="I28" s="56">
        <v>84530</v>
      </c>
      <c r="J28" s="57">
        <f t="shared" si="0"/>
        <v>0</v>
      </c>
      <c r="K28" s="58" t="s">
        <v>101</v>
      </c>
      <c r="L28" s="59" t="s">
        <v>91</v>
      </c>
    </row>
    <row r="29" spans="2:14" ht="30" customHeight="1">
      <c r="B29" s="413"/>
      <c r="C29" s="406"/>
      <c r="D29" s="409"/>
      <c r="E29" s="409"/>
      <c r="F29" s="392"/>
      <c r="G29" s="73" t="s">
        <v>72</v>
      </c>
      <c r="H29" s="74">
        <v>138122</v>
      </c>
      <c r="I29" s="74">
        <v>0</v>
      </c>
      <c r="J29" s="75">
        <f t="shared" si="0"/>
        <v>138122</v>
      </c>
      <c r="K29" s="71" t="s">
        <v>80</v>
      </c>
      <c r="L29" s="389" t="s">
        <v>271</v>
      </c>
    </row>
    <row r="30" spans="2:14" ht="27" customHeight="1" thickBot="1">
      <c r="B30" s="413"/>
      <c r="C30" s="407"/>
      <c r="D30" s="410"/>
      <c r="E30" s="410"/>
      <c r="F30" s="398"/>
      <c r="G30" s="61" t="s">
        <v>77</v>
      </c>
      <c r="H30" s="62">
        <v>887354</v>
      </c>
      <c r="I30" s="62">
        <v>0</v>
      </c>
      <c r="J30" s="63">
        <f t="shared" si="0"/>
        <v>887354</v>
      </c>
      <c r="K30" s="60" t="s">
        <v>80</v>
      </c>
      <c r="L30" s="390"/>
    </row>
    <row r="31" spans="2:14" ht="51" customHeight="1" thickBot="1">
      <c r="B31" s="413"/>
      <c r="C31" s="65">
        <v>15</v>
      </c>
      <c r="D31" s="66">
        <v>273262</v>
      </c>
      <c r="E31" s="66" t="s">
        <v>84</v>
      </c>
      <c r="F31" s="67" t="s">
        <v>65</v>
      </c>
      <c r="G31" s="67" t="s">
        <v>77</v>
      </c>
      <c r="H31" s="68">
        <v>9523547</v>
      </c>
      <c r="I31" s="68">
        <v>1904709.4</v>
      </c>
      <c r="J31" s="69">
        <f t="shared" si="0"/>
        <v>7618837.5999999996</v>
      </c>
      <c r="K31" s="66" t="s">
        <v>26</v>
      </c>
      <c r="L31" s="70" t="s">
        <v>273</v>
      </c>
    </row>
    <row r="32" spans="2:14" ht="30" customHeight="1">
      <c r="B32" s="413"/>
      <c r="C32" s="405">
        <v>16</v>
      </c>
      <c r="D32" s="408">
        <v>292317</v>
      </c>
      <c r="E32" s="408" t="s">
        <v>85</v>
      </c>
      <c r="F32" s="397" t="s">
        <v>60</v>
      </c>
      <c r="G32" s="55" t="s">
        <v>95</v>
      </c>
      <c r="H32" s="56">
        <v>229564</v>
      </c>
      <c r="I32" s="414">
        <v>22000000</v>
      </c>
      <c r="J32" s="402">
        <f>+H32+H33+H34-I32</f>
        <v>-4000000</v>
      </c>
      <c r="K32" s="394" t="s">
        <v>26</v>
      </c>
      <c r="L32" s="393" t="s">
        <v>276</v>
      </c>
    </row>
    <row r="33" spans="2:12" ht="30.6" customHeight="1">
      <c r="B33" s="413"/>
      <c r="C33" s="406"/>
      <c r="D33" s="409"/>
      <c r="E33" s="409"/>
      <c r="F33" s="392"/>
      <c r="G33" s="73" t="s">
        <v>72</v>
      </c>
      <c r="H33" s="74">
        <v>7059782</v>
      </c>
      <c r="I33" s="415"/>
      <c r="J33" s="403"/>
      <c r="K33" s="395"/>
      <c r="L33" s="389"/>
    </row>
    <row r="34" spans="2:12" ht="25.15" customHeight="1" thickBot="1">
      <c r="B34" s="413"/>
      <c r="C34" s="407"/>
      <c r="D34" s="410"/>
      <c r="E34" s="410"/>
      <c r="F34" s="398"/>
      <c r="G34" s="61" t="s">
        <v>77</v>
      </c>
      <c r="H34" s="62">
        <v>10710654</v>
      </c>
      <c r="I34" s="416"/>
      <c r="J34" s="404"/>
      <c r="K34" s="396"/>
      <c r="L34" s="390"/>
    </row>
    <row r="35" spans="2:12" ht="66" customHeight="1" thickBot="1">
      <c r="B35" s="413"/>
      <c r="C35" s="65">
        <v>17</v>
      </c>
      <c r="D35" s="66">
        <v>226479</v>
      </c>
      <c r="E35" s="66" t="s">
        <v>53</v>
      </c>
      <c r="F35" s="67" t="s">
        <v>5</v>
      </c>
      <c r="G35" s="67" t="s">
        <v>77</v>
      </c>
      <c r="H35" s="68">
        <v>4451945.5</v>
      </c>
      <c r="I35" s="68">
        <v>4451945.5</v>
      </c>
      <c r="J35" s="69">
        <f t="shared" si="0"/>
        <v>0</v>
      </c>
      <c r="K35" s="66" t="s">
        <v>97</v>
      </c>
      <c r="L35" s="70" t="s">
        <v>66</v>
      </c>
    </row>
    <row r="36" spans="2:12" ht="99" customHeight="1" thickBot="1">
      <c r="B36" s="413"/>
      <c r="C36" s="65">
        <v>18</v>
      </c>
      <c r="D36" s="66">
        <v>273773</v>
      </c>
      <c r="E36" s="66" t="s">
        <v>45</v>
      </c>
      <c r="F36" s="67" t="s">
        <v>6</v>
      </c>
      <c r="G36" s="67" t="s">
        <v>77</v>
      </c>
      <c r="H36" s="68">
        <v>8365692</v>
      </c>
      <c r="I36" s="68">
        <v>0</v>
      </c>
      <c r="J36" s="69">
        <f t="shared" si="0"/>
        <v>8365692</v>
      </c>
      <c r="K36" s="66" t="s">
        <v>102</v>
      </c>
      <c r="L36" s="70" t="s">
        <v>279</v>
      </c>
    </row>
    <row r="37" spans="2:12" ht="34.9" customHeight="1">
      <c r="B37" s="399" t="s">
        <v>124</v>
      </c>
      <c r="C37" s="405">
        <v>1</v>
      </c>
      <c r="D37" s="408"/>
      <c r="E37" s="408"/>
      <c r="F37" s="397" t="s">
        <v>3</v>
      </c>
      <c r="G37" s="55" t="s">
        <v>95</v>
      </c>
      <c r="H37" s="56">
        <v>16923.28</v>
      </c>
      <c r="I37" s="56">
        <v>0</v>
      </c>
      <c r="J37" s="57">
        <f t="shared" si="0"/>
        <v>16923.28</v>
      </c>
      <c r="K37" s="58" t="s">
        <v>79</v>
      </c>
      <c r="L37" s="393" t="s">
        <v>110</v>
      </c>
    </row>
    <row r="38" spans="2:12" ht="31.15" customHeight="1" thickBot="1">
      <c r="B38" s="399"/>
      <c r="C38" s="407"/>
      <c r="D38" s="410"/>
      <c r="E38" s="410"/>
      <c r="F38" s="398"/>
      <c r="G38" s="61" t="s">
        <v>72</v>
      </c>
      <c r="H38" s="62">
        <v>293806.98</v>
      </c>
      <c r="I38" s="62">
        <v>493595.73</v>
      </c>
      <c r="J38" s="77">
        <f t="shared" si="0"/>
        <v>-199788.75</v>
      </c>
      <c r="K38" s="60" t="s">
        <v>52</v>
      </c>
      <c r="L38" s="390"/>
    </row>
    <row r="39" spans="2:12" ht="36.6" customHeight="1">
      <c r="B39" s="399"/>
      <c r="C39" s="405">
        <v>2</v>
      </c>
      <c r="D39" s="408">
        <v>274896</v>
      </c>
      <c r="E39" s="408" t="s">
        <v>44</v>
      </c>
      <c r="F39" s="397" t="s">
        <v>13</v>
      </c>
      <c r="G39" s="55" t="s">
        <v>95</v>
      </c>
      <c r="H39" s="56">
        <v>33404.28</v>
      </c>
      <c r="I39" s="56">
        <v>60000</v>
      </c>
      <c r="J39" s="78">
        <f t="shared" si="0"/>
        <v>-26595.72</v>
      </c>
      <c r="K39" s="58" t="s">
        <v>52</v>
      </c>
      <c r="L39" s="59" t="s">
        <v>268</v>
      </c>
    </row>
    <row r="40" spans="2:12" ht="33" customHeight="1">
      <c r="B40" s="399"/>
      <c r="C40" s="406"/>
      <c r="D40" s="409"/>
      <c r="E40" s="409"/>
      <c r="F40" s="392"/>
      <c r="G40" s="73" t="s">
        <v>72</v>
      </c>
      <c r="H40" s="74">
        <v>162899.29</v>
      </c>
      <c r="I40" s="74">
        <v>85735.06</v>
      </c>
      <c r="J40" s="75">
        <f t="shared" si="0"/>
        <v>77164.23000000001</v>
      </c>
      <c r="K40" s="71" t="s">
        <v>80</v>
      </c>
      <c r="L40" s="389" t="s">
        <v>105</v>
      </c>
    </row>
    <row r="41" spans="2:12" ht="30" customHeight="1" thickBot="1">
      <c r="B41" s="399"/>
      <c r="C41" s="407"/>
      <c r="D41" s="410"/>
      <c r="E41" s="410"/>
      <c r="F41" s="398"/>
      <c r="G41" s="61" t="s">
        <v>77</v>
      </c>
      <c r="H41" s="62">
        <v>45122.55</v>
      </c>
      <c r="I41" s="62">
        <v>30081.7</v>
      </c>
      <c r="J41" s="63">
        <f t="shared" si="0"/>
        <v>15040.850000000002</v>
      </c>
      <c r="K41" s="60" t="s">
        <v>80</v>
      </c>
      <c r="L41" s="390"/>
    </row>
    <row r="42" spans="2:12" ht="46.15" customHeight="1" thickBot="1">
      <c r="B42" s="399"/>
      <c r="C42" s="65">
        <v>3</v>
      </c>
      <c r="D42" s="66">
        <v>178250</v>
      </c>
      <c r="E42" s="66" t="s">
        <v>67</v>
      </c>
      <c r="F42" s="67" t="s">
        <v>57</v>
      </c>
      <c r="G42" s="67" t="s">
        <v>95</v>
      </c>
      <c r="H42" s="68">
        <v>30725.23</v>
      </c>
      <c r="I42" s="68">
        <v>0</v>
      </c>
      <c r="J42" s="69">
        <f t="shared" si="0"/>
        <v>30725.23</v>
      </c>
      <c r="K42" s="66" t="s">
        <v>52</v>
      </c>
      <c r="L42" s="70" t="s">
        <v>92</v>
      </c>
    </row>
    <row r="43" spans="2:12" ht="49.9" customHeight="1">
      <c r="B43" s="399"/>
      <c r="C43" s="405">
        <v>4</v>
      </c>
      <c r="D43" s="408">
        <v>180675</v>
      </c>
      <c r="E43" s="408" t="s">
        <v>35</v>
      </c>
      <c r="F43" s="397" t="s">
        <v>14</v>
      </c>
      <c r="G43" s="55" t="s">
        <v>95</v>
      </c>
      <c r="H43" s="56">
        <v>0</v>
      </c>
      <c r="I43" s="56">
        <v>80000</v>
      </c>
      <c r="J43" s="78">
        <f t="shared" si="0"/>
        <v>-80000</v>
      </c>
      <c r="K43" s="58" t="s">
        <v>101</v>
      </c>
      <c r="L43" s="59" t="s">
        <v>111</v>
      </c>
    </row>
    <row r="44" spans="2:12" ht="30.6" customHeight="1">
      <c r="B44" s="399"/>
      <c r="C44" s="406"/>
      <c r="D44" s="409"/>
      <c r="E44" s="409"/>
      <c r="F44" s="392"/>
      <c r="G44" s="73" t="s">
        <v>72</v>
      </c>
      <c r="H44" s="74">
        <v>752839</v>
      </c>
      <c r="I44" s="74">
        <v>150567.79999999999</v>
      </c>
      <c r="J44" s="75">
        <f t="shared" si="0"/>
        <v>602271.19999999995</v>
      </c>
      <c r="K44" s="71" t="s">
        <v>80</v>
      </c>
      <c r="L44" s="389" t="s">
        <v>105</v>
      </c>
    </row>
    <row r="45" spans="2:12" ht="27" customHeight="1" thickBot="1">
      <c r="B45" s="399"/>
      <c r="C45" s="407"/>
      <c r="D45" s="410"/>
      <c r="E45" s="410"/>
      <c r="F45" s="398"/>
      <c r="G45" s="61" t="s">
        <v>77</v>
      </c>
      <c r="H45" s="62">
        <v>259931</v>
      </c>
      <c r="I45" s="62">
        <v>51986.2</v>
      </c>
      <c r="J45" s="63">
        <f t="shared" si="0"/>
        <v>207944.8</v>
      </c>
      <c r="K45" s="60" t="s">
        <v>80</v>
      </c>
      <c r="L45" s="390"/>
    </row>
    <row r="46" spans="2:12" ht="40.5" customHeight="1">
      <c r="B46" s="399"/>
      <c r="C46" s="405">
        <v>5</v>
      </c>
      <c r="D46" s="408">
        <v>180636</v>
      </c>
      <c r="E46" s="408" t="s">
        <v>68</v>
      </c>
      <c r="F46" s="397" t="s">
        <v>59</v>
      </c>
      <c r="G46" s="55" t="s">
        <v>95</v>
      </c>
      <c r="H46" s="56">
        <v>0</v>
      </c>
      <c r="I46" s="56">
        <v>20000</v>
      </c>
      <c r="J46" s="78">
        <f t="shared" si="0"/>
        <v>-20000</v>
      </c>
      <c r="K46" s="58" t="s">
        <v>26</v>
      </c>
      <c r="L46" s="59" t="s">
        <v>112</v>
      </c>
    </row>
    <row r="47" spans="2:12" ht="29.45" customHeight="1">
      <c r="B47" s="399"/>
      <c r="C47" s="406"/>
      <c r="D47" s="409"/>
      <c r="E47" s="409"/>
      <c r="F47" s="392"/>
      <c r="G47" s="73" t="s">
        <v>72</v>
      </c>
      <c r="H47" s="74">
        <v>565261.09</v>
      </c>
      <c r="I47" s="74">
        <v>113052.21799999999</v>
      </c>
      <c r="J47" s="75">
        <f t="shared" si="0"/>
        <v>452208.87199999997</v>
      </c>
      <c r="K47" s="71" t="s">
        <v>80</v>
      </c>
      <c r="L47" s="389" t="s">
        <v>105</v>
      </c>
    </row>
    <row r="48" spans="2:12" ht="33" customHeight="1" thickBot="1">
      <c r="B48" s="399"/>
      <c r="C48" s="407"/>
      <c r="D48" s="410"/>
      <c r="E48" s="410"/>
      <c r="F48" s="398"/>
      <c r="G48" s="61" t="s">
        <v>77</v>
      </c>
      <c r="H48" s="62">
        <v>408170</v>
      </c>
      <c r="I48" s="62">
        <v>81634</v>
      </c>
      <c r="J48" s="63">
        <f t="shared" si="0"/>
        <v>326536</v>
      </c>
      <c r="K48" s="60" t="s">
        <v>80</v>
      </c>
      <c r="L48" s="390"/>
    </row>
    <row r="49" spans="2:12" ht="25.9" customHeight="1">
      <c r="B49" s="399"/>
      <c r="C49" s="405">
        <v>6</v>
      </c>
      <c r="D49" s="408">
        <v>182387</v>
      </c>
      <c r="E49" s="408" t="s">
        <v>34</v>
      </c>
      <c r="F49" s="397" t="s">
        <v>24</v>
      </c>
      <c r="G49" s="55" t="s">
        <v>72</v>
      </c>
      <c r="H49" s="56">
        <v>609383.4</v>
      </c>
      <c r="I49" s="56">
        <v>304691.7</v>
      </c>
      <c r="J49" s="57">
        <f t="shared" si="0"/>
        <v>304691.7</v>
      </c>
      <c r="K49" s="58" t="s">
        <v>26</v>
      </c>
      <c r="L49" s="393" t="s">
        <v>269</v>
      </c>
    </row>
    <row r="50" spans="2:12" ht="24.6" customHeight="1" thickBot="1">
      <c r="B50" s="399"/>
      <c r="C50" s="407"/>
      <c r="D50" s="410"/>
      <c r="E50" s="410"/>
      <c r="F50" s="398"/>
      <c r="G50" s="61" t="s">
        <v>77</v>
      </c>
      <c r="H50" s="62">
        <v>355505</v>
      </c>
      <c r="I50" s="62">
        <v>177152.5</v>
      </c>
      <c r="J50" s="63">
        <f t="shared" si="0"/>
        <v>178352.5</v>
      </c>
      <c r="K50" s="60" t="s">
        <v>26</v>
      </c>
      <c r="L50" s="390"/>
    </row>
    <row r="51" spans="2:12" ht="58.9" customHeight="1">
      <c r="B51" s="399"/>
      <c r="C51" s="405">
        <v>7</v>
      </c>
      <c r="D51" s="408">
        <v>206674</v>
      </c>
      <c r="E51" s="408" t="s">
        <v>36</v>
      </c>
      <c r="F51" s="397" t="s">
        <v>33</v>
      </c>
      <c r="G51" s="55" t="s">
        <v>95</v>
      </c>
      <c r="H51" s="56">
        <v>0</v>
      </c>
      <c r="I51" s="56">
        <v>0</v>
      </c>
      <c r="J51" s="57">
        <f t="shared" si="0"/>
        <v>0</v>
      </c>
      <c r="K51" s="58" t="s">
        <v>52</v>
      </c>
      <c r="L51" s="59" t="s">
        <v>270</v>
      </c>
    </row>
    <row r="52" spans="2:12" ht="26.45" customHeight="1">
      <c r="B52" s="399"/>
      <c r="C52" s="406"/>
      <c r="D52" s="409"/>
      <c r="E52" s="409"/>
      <c r="F52" s="392"/>
      <c r="G52" s="73" t="s">
        <v>72</v>
      </c>
      <c r="H52" s="74">
        <v>871085.88</v>
      </c>
      <c r="I52" s="74">
        <v>0</v>
      </c>
      <c r="J52" s="75">
        <f t="shared" si="0"/>
        <v>871085.88</v>
      </c>
      <c r="K52" s="71" t="s">
        <v>80</v>
      </c>
      <c r="L52" s="389" t="s">
        <v>271</v>
      </c>
    </row>
    <row r="53" spans="2:12" ht="27" customHeight="1" thickBot="1">
      <c r="B53" s="399"/>
      <c r="C53" s="407"/>
      <c r="D53" s="410"/>
      <c r="E53" s="410"/>
      <c r="F53" s="398"/>
      <c r="G53" s="61" t="s">
        <v>77</v>
      </c>
      <c r="H53" s="62">
        <v>233817.3</v>
      </c>
      <c r="I53" s="62">
        <v>0</v>
      </c>
      <c r="J53" s="63">
        <f t="shared" si="0"/>
        <v>233817.3</v>
      </c>
      <c r="K53" s="60" t="s">
        <v>80</v>
      </c>
      <c r="L53" s="390"/>
    </row>
    <row r="54" spans="2:12" ht="35.450000000000003" customHeight="1">
      <c r="B54" s="399"/>
      <c r="C54" s="405">
        <v>8</v>
      </c>
      <c r="D54" s="408">
        <v>214353</v>
      </c>
      <c r="E54" s="408" t="s">
        <v>39</v>
      </c>
      <c r="F54" s="397" t="s">
        <v>16</v>
      </c>
      <c r="G54" s="55" t="s">
        <v>95</v>
      </c>
      <c r="H54" s="56">
        <v>14712.3</v>
      </c>
      <c r="I54" s="56">
        <v>70000</v>
      </c>
      <c r="J54" s="78">
        <f t="shared" si="0"/>
        <v>-55287.7</v>
      </c>
      <c r="K54" s="58" t="s">
        <v>52</v>
      </c>
      <c r="L54" s="59" t="s">
        <v>87</v>
      </c>
    </row>
    <row r="55" spans="2:12" ht="31.15" customHeight="1">
      <c r="B55" s="399"/>
      <c r="C55" s="406"/>
      <c r="D55" s="409"/>
      <c r="E55" s="409"/>
      <c r="F55" s="392"/>
      <c r="G55" s="73" t="s">
        <v>72</v>
      </c>
      <c r="H55" s="74">
        <v>450124</v>
      </c>
      <c r="I55" s="74">
        <v>0</v>
      </c>
      <c r="J55" s="75">
        <f t="shared" si="0"/>
        <v>450124</v>
      </c>
      <c r="K55" s="71" t="s">
        <v>80</v>
      </c>
      <c r="L55" s="389" t="s">
        <v>271</v>
      </c>
    </row>
    <row r="56" spans="2:12" ht="33.6" customHeight="1" thickBot="1">
      <c r="B56" s="399"/>
      <c r="C56" s="407"/>
      <c r="D56" s="410"/>
      <c r="E56" s="410"/>
      <c r="F56" s="398"/>
      <c r="G56" s="61" t="s">
        <v>77</v>
      </c>
      <c r="H56" s="62">
        <v>176863.5</v>
      </c>
      <c r="I56" s="62">
        <v>0</v>
      </c>
      <c r="J56" s="75">
        <f t="shared" si="0"/>
        <v>176863.5</v>
      </c>
      <c r="K56" s="60" t="s">
        <v>80</v>
      </c>
      <c r="L56" s="390"/>
    </row>
    <row r="57" spans="2:12" ht="53.25" customHeight="1">
      <c r="B57" s="399"/>
      <c r="C57" s="405">
        <v>9</v>
      </c>
      <c r="D57" s="408">
        <v>214671</v>
      </c>
      <c r="E57" s="408" t="s">
        <v>38</v>
      </c>
      <c r="F57" s="397" t="s">
        <v>15</v>
      </c>
      <c r="G57" s="55" t="s">
        <v>95</v>
      </c>
      <c r="H57" s="56">
        <v>0</v>
      </c>
      <c r="I57" s="56">
        <v>0</v>
      </c>
      <c r="J57" s="57">
        <f t="shared" si="0"/>
        <v>0</v>
      </c>
      <c r="K57" s="58" t="s">
        <v>52</v>
      </c>
      <c r="L57" s="59" t="s">
        <v>272</v>
      </c>
    </row>
    <row r="58" spans="2:12" ht="30.6" customHeight="1">
      <c r="B58" s="399"/>
      <c r="C58" s="406"/>
      <c r="D58" s="409"/>
      <c r="E58" s="409"/>
      <c r="F58" s="392"/>
      <c r="G58" s="73" t="s">
        <v>72</v>
      </c>
      <c r="H58" s="74">
        <v>981340.33</v>
      </c>
      <c r="I58" s="74">
        <v>196268.06599999999</v>
      </c>
      <c r="J58" s="75">
        <f t="shared" si="0"/>
        <v>785072.26399999997</v>
      </c>
      <c r="K58" s="71" t="s">
        <v>80</v>
      </c>
      <c r="L58" s="389" t="s">
        <v>105</v>
      </c>
    </row>
    <row r="59" spans="2:12" ht="31.9" customHeight="1" thickBot="1">
      <c r="B59" s="399"/>
      <c r="C59" s="407"/>
      <c r="D59" s="410"/>
      <c r="E59" s="410"/>
      <c r="F59" s="398"/>
      <c r="G59" s="61" t="s">
        <v>77</v>
      </c>
      <c r="H59" s="62">
        <v>47901.16</v>
      </c>
      <c r="I59" s="62">
        <v>9580.2320000000018</v>
      </c>
      <c r="J59" s="63">
        <f t="shared" si="0"/>
        <v>38320.928</v>
      </c>
      <c r="K59" s="60" t="s">
        <v>80</v>
      </c>
      <c r="L59" s="390"/>
    </row>
    <row r="60" spans="2:12" ht="45.6" customHeight="1">
      <c r="B60" s="399"/>
      <c r="C60" s="405">
        <v>10</v>
      </c>
      <c r="D60" s="408">
        <v>216096</v>
      </c>
      <c r="E60" s="408" t="s">
        <v>37</v>
      </c>
      <c r="F60" s="397" t="s">
        <v>27</v>
      </c>
      <c r="G60" s="55" t="s">
        <v>95</v>
      </c>
      <c r="H60" s="56">
        <v>0</v>
      </c>
      <c r="I60" s="56">
        <v>65213.88</v>
      </c>
      <c r="J60" s="78">
        <f t="shared" si="0"/>
        <v>-65213.88</v>
      </c>
      <c r="K60" s="58" t="s">
        <v>79</v>
      </c>
      <c r="L60" s="59" t="s">
        <v>89</v>
      </c>
    </row>
    <row r="61" spans="2:12" ht="30.6" customHeight="1">
      <c r="B61" s="399"/>
      <c r="C61" s="406"/>
      <c r="D61" s="409"/>
      <c r="E61" s="409"/>
      <c r="F61" s="392"/>
      <c r="G61" s="73" t="s">
        <v>72</v>
      </c>
      <c r="H61" s="74">
        <v>692781.71</v>
      </c>
      <c r="I61" s="74">
        <v>138556.342</v>
      </c>
      <c r="J61" s="75">
        <f t="shared" si="0"/>
        <v>554225.36800000002</v>
      </c>
      <c r="K61" s="71" t="s">
        <v>80</v>
      </c>
      <c r="L61" s="389" t="s">
        <v>113</v>
      </c>
    </row>
    <row r="62" spans="2:12" ht="31.15" customHeight="1" thickBot="1">
      <c r="B62" s="399"/>
      <c r="C62" s="407"/>
      <c r="D62" s="410"/>
      <c r="E62" s="410"/>
      <c r="F62" s="398"/>
      <c r="G62" s="61" t="s">
        <v>77</v>
      </c>
      <c r="H62" s="62">
        <v>243577.8</v>
      </c>
      <c r="I62" s="62">
        <v>48715.56</v>
      </c>
      <c r="J62" s="63">
        <f t="shared" si="0"/>
        <v>194862.24</v>
      </c>
      <c r="K62" s="60" t="s">
        <v>80</v>
      </c>
      <c r="L62" s="390"/>
    </row>
    <row r="63" spans="2:12" ht="41.45" customHeight="1">
      <c r="B63" s="399"/>
      <c r="C63" s="405">
        <v>11</v>
      </c>
      <c r="D63" s="408">
        <v>226585</v>
      </c>
      <c r="E63" s="408" t="s">
        <v>43</v>
      </c>
      <c r="F63" s="397" t="s">
        <v>17</v>
      </c>
      <c r="G63" s="55" t="s">
        <v>95</v>
      </c>
      <c r="H63" s="56">
        <v>19541.52</v>
      </c>
      <c r="I63" s="56">
        <v>70000</v>
      </c>
      <c r="J63" s="78">
        <f t="shared" si="0"/>
        <v>-50458.479999999996</v>
      </c>
      <c r="K63" s="58" t="s">
        <v>101</v>
      </c>
      <c r="L63" s="59" t="s">
        <v>114</v>
      </c>
    </row>
    <row r="64" spans="2:12" ht="28.15" customHeight="1">
      <c r="B64" s="399"/>
      <c r="C64" s="406"/>
      <c r="D64" s="409"/>
      <c r="E64" s="409"/>
      <c r="F64" s="392"/>
      <c r="G64" s="73" t="s">
        <v>72</v>
      </c>
      <c r="H64" s="74">
        <v>745563.05</v>
      </c>
      <c r="I64" s="74">
        <v>0</v>
      </c>
      <c r="J64" s="75">
        <f t="shared" si="0"/>
        <v>745563.05</v>
      </c>
      <c r="K64" s="71" t="s">
        <v>80</v>
      </c>
      <c r="L64" s="389" t="s">
        <v>271</v>
      </c>
    </row>
    <row r="65" spans="2:12" ht="33.6" customHeight="1" thickBot="1">
      <c r="B65" s="399"/>
      <c r="C65" s="407"/>
      <c r="D65" s="410"/>
      <c r="E65" s="410"/>
      <c r="F65" s="398"/>
      <c r="G65" s="61" t="s">
        <v>77</v>
      </c>
      <c r="H65" s="62">
        <v>21992.36</v>
      </c>
      <c r="I65" s="62">
        <v>0</v>
      </c>
      <c r="J65" s="63">
        <f t="shared" si="0"/>
        <v>21992.36</v>
      </c>
      <c r="K65" s="60" t="s">
        <v>80</v>
      </c>
      <c r="L65" s="390"/>
    </row>
    <row r="66" spans="2:12" ht="67.5" customHeight="1" thickBot="1">
      <c r="B66" s="399"/>
      <c r="C66" s="65">
        <v>12</v>
      </c>
      <c r="D66" s="66">
        <v>254293</v>
      </c>
      <c r="E66" s="66" t="s">
        <v>46</v>
      </c>
      <c r="F66" s="67" t="s">
        <v>18</v>
      </c>
      <c r="G66" s="67" t="s">
        <v>72</v>
      </c>
      <c r="H66" s="68">
        <v>129090.8</v>
      </c>
      <c r="I66" s="68">
        <v>707724.19</v>
      </c>
      <c r="J66" s="79">
        <f t="shared" si="0"/>
        <v>-578633.3899999999</v>
      </c>
      <c r="K66" s="66" t="s">
        <v>97</v>
      </c>
      <c r="L66" s="80" t="s">
        <v>115</v>
      </c>
    </row>
    <row r="67" spans="2:12" ht="66.75" customHeight="1" thickBot="1">
      <c r="B67" s="399"/>
      <c r="C67" s="65">
        <v>13</v>
      </c>
      <c r="D67" s="66">
        <v>275282</v>
      </c>
      <c r="E67" s="66" t="s">
        <v>45</v>
      </c>
      <c r="F67" s="67" t="s">
        <v>19</v>
      </c>
      <c r="G67" s="67" t="s">
        <v>72</v>
      </c>
      <c r="H67" s="68">
        <v>59641.49</v>
      </c>
      <c r="I67" s="68">
        <v>298207.44</v>
      </c>
      <c r="J67" s="79">
        <f t="shared" si="0"/>
        <v>-238565.95</v>
      </c>
      <c r="K67" s="66" t="s">
        <v>63</v>
      </c>
      <c r="L67" s="70" t="s">
        <v>116</v>
      </c>
    </row>
    <row r="68" spans="2:12" ht="86.45" customHeight="1" thickBot="1">
      <c r="B68" s="399"/>
      <c r="C68" s="65">
        <v>14</v>
      </c>
      <c r="D68" s="66">
        <v>274551</v>
      </c>
      <c r="E68" s="66" t="s">
        <v>47</v>
      </c>
      <c r="F68" s="67" t="s">
        <v>2</v>
      </c>
      <c r="G68" s="67" t="s">
        <v>77</v>
      </c>
      <c r="H68" s="68">
        <v>222880</v>
      </c>
      <c r="I68" s="68">
        <v>219934</v>
      </c>
      <c r="J68" s="69">
        <f t="shared" si="0"/>
        <v>2946</v>
      </c>
      <c r="K68" s="66" t="s">
        <v>81</v>
      </c>
      <c r="L68" s="70" t="s">
        <v>117</v>
      </c>
    </row>
    <row r="69" spans="2:12" s="13" customFormat="1" ht="39.75" customHeight="1">
      <c r="B69" s="400"/>
      <c r="C69" s="401"/>
      <c r="D69" s="401"/>
      <c r="E69" s="401"/>
      <c r="F69" s="391" t="s">
        <v>21</v>
      </c>
      <c r="G69" s="81" t="s">
        <v>95</v>
      </c>
      <c r="H69" s="82">
        <v>90000</v>
      </c>
      <c r="I69" s="82">
        <v>90000</v>
      </c>
      <c r="J69" s="83">
        <f t="shared" si="0"/>
        <v>0</v>
      </c>
      <c r="K69" s="84" t="s">
        <v>61</v>
      </c>
      <c r="L69" s="85" t="s">
        <v>120</v>
      </c>
    </row>
    <row r="70" spans="2:12" s="13" customFormat="1" ht="35.450000000000003" customHeight="1">
      <c r="B70" s="400"/>
      <c r="C70" s="400"/>
      <c r="D70" s="400"/>
      <c r="E70" s="400"/>
      <c r="F70" s="392"/>
      <c r="G70" s="73" t="s">
        <v>72</v>
      </c>
      <c r="H70" s="74">
        <v>3482871.99</v>
      </c>
      <c r="I70" s="74">
        <v>3482871.99</v>
      </c>
      <c r="J70" s="75">
        <f>+H70-I70</f>
        <v>0</v>
      </c>
      <c r="K70" s="71" t="s">
        <v>61</v>
      </c>
      <c r="L70" s="72" t="s">
        <v>118</v>
      </c>
    </row>
    <row r="71" spans="2:12" ht="84" customHeight="1">
      <c r="B71" s="400"/>
      <c r="C71" s="400"/>
      <c r="D71" s="400"/>
      <c r="E71" s="400"/>
      <c r="F71" s="392"/>
      <c r="G71" s="73" t="s">
        <v>77</v>
      </c>
      <c r="H71" s="74">
        <v>14309029.550000001</v>
      </c>
      <c r="I71" s="74">
        <v>15960588.26</v>
      </c>
      <c r="J71" s="76">
        <f>+H71-I71</f>
        <v>-1651558.709999999</v>
      </c>
      <c r="K71" s="71" t="s">
        <v>61</v>
      </c>
      <c r="L71" s="72" t="s">
        <v>119</v>
      </c>
    </row>
    <row r="72" spans="2:12" ht="46.15" customHeight="1">
      <c r="B72" s="400"/>
      <c r="C72" s="400"/>
      <c r="D72" s="400"/>
      <c r="E72" s="400"/>
      <c r="F72" s="72" t="s">
        <v>121</v>
      </c>
      <c r="G72" s="73" t="s">
        <v>122</v>
      </c>
      <c r="H72" s="74">
        <v>8167479.4100000001</v>
      </c>
      <c r="I72" s="74">
        <f>+Formulacion!F53</f>
        <v>5499684.5600000005</v>
      </c>
      <c r="J72" s="75">
        <f>+H72-I72</f>
        <v>2667794.8499999996</v>
      </c>
      <c r="K72" s="71" t="s">
        <v>61</v>
      </c>
      <c r="L72" s="72" t="s">
        <v>61</v>
      </c>
    </row>
    <row r="73" spans="2:12" s="13" customFormat="1" ht="21.75" customHeight="1">
      <c r="B73" s="400"/>
      <c r="C73" s="400"/>
      <c r="D73" s="400"/>
      <c r="E73" s="400"/>
      <c r="F73" s="49" t="s">
        <v>22</v>
      </c>
      <c r="G73" s="49"/>
      <c r="H73" s="86">
        <f>SUM(H6:H72)</f>
        <v>157683525.25999999</v>
      </c>
      <c r="I73" s="86">
        <f>SUM(I6:I72)</f>
        <v>127538148.192</v>
      </c>
      <c r="J73" s="87">
        <f>SUM(J6:J72)</f>
        <v>30145377.068000004</v>
      </c>
      <c r="K73" s="71"/>
      <c r="L73" s="72"/>
    </row>
    <row r="74" spans="2:12">
      <c r="H74" s="91"/>
    </row>
    <row r="75" spans="2:12" ht="20.45" customHeight="1">
      <c r="F75" s="93"/>
      <c r="H75" s="91"/>
      <c r="J75" s="43">
        <v>18472238.670000002</v>
      </c>
      <c r="L75" s="42" t="s">
        <v>277</v>
      </c>
    </row>
    <row r="76" spans="2:12" ht="35.450000000000003" customHeight="1">
      <c r="F76" s="93"/>
      <c r="H76" s="91"/>
      <c r="J76" s="43">
        <v>1673138.4</v>
      </c>
      <c r="L76" s="42" t="s">
        <v>281</v>
      </c>
    </row>
    <row r="78" spans="2:12" ht="22.15" customHeight="1">
      <c r="J78" s="94">
        <f>+J73-J75-J76</f>
        <v>9999999.9980000015</v>
      </c>
      <c r="L78" s="42" t="s">
        <v>280</v>
      </c>
    </row>
  </sheetData>
  <mergeCells count="106">
    <mergeCell ref="C24:C26"/>
    <mergeCell ref="D24:D26"/>
    <mergeCell ref="E24:E26"/>
    <mergeCell ref="F24:F26"/>
    <mergeCell ref="I22:I23"/>
    <mergeCell ref="L14:L15"/>
    <mergeCell ref="C14:C15"/>
    <mergeCell ref="D14:D15"/>
    <mergeCell ref="E14:E15"/>
    <mergeCell ref="F14:F15"/>
    <mergeCell ref="C16:C17"/>
    <mergeCell ref="D16:D17"/>
    <mergeCell ref="L10:L11"/>
    <mergeCell ref="E9:E11"/>
    <mergeCell ref="F9:F11"/>
    <mergeCell ref="L12:L13"/>
    <mergeCell ref="D9:D11"/>
    <mergeCell ref="C9:C11"/>
    <mergeCell ref="C12:C13"/>
    <mergeCell ref="K22:K23"/>
    <mergeCell ref="C22:C23"/>
    <mergeCell ref="D22:D23"/>
    <mergeCell ref="E22:E23"/>
    <mergeCell ref="F22:F23"/>
    <mergeCell ref="J22:J23"/>
    <mergeCell ref="B2:L2"/>
    <mergeCell ref="B3:L3"/>
    <mergeCell ref="C6:C7"/>
    <mergeCell ref="D6:D7"/>
    <mergeCell ref="E6:E7"/>
    <mergeCell ref="F6:F7"/>
    <mergeCell ref="B6:B36"/>
    <mergeCell ref="D12:D13"/>
    <mergeCell ref="E12:E13"/>
    <mergeCell ref="F12:F13"/>
    <mergeCell ref="C32:C34"/>
    <mergeCell ref="D32:D34"/>
    <mergeCell ref="E32:E34"/>
    <mergeCell ref="F32:F34"/>
    <mergeCell ref="C28:C30"/>
    <mergeCell ref="D28:D30"/>
    <mergeCell ref="E28:E30"/>
    <mergeCell ref="F28:F30"/>
    <mergeCell ref="I32:I34"/>
    <mergeCell ref="L16:L17"/>
    <mergeCell ref="L22:L23"/>
    <mergeCell ref="L24:L26"/>
    <mergeCell ref="F16:F17"/>
    <mergeCell ref="E16:E17"/>
    <mergeCell ref="D37:D38"/>
    <mergeCell ref="E37:E38"/>
    <mergeCell ref="F37:F38"/>
    <mergeCell ref="D51:D53"/>
    <mergeCell ref="F51:F53"/>
    <mergeCell ref="C51:C53"/>
    <mergeCell ref="D43:D45"/>
    <mergeCell ref="E43:E45"/>
    <mergeCell ref="C39:C41"/>
    <mergeCell ref="E39:E41"/>
    <mergeCell ref="F39:F41"/>
    <mergeCell ref="C49:C50"/>
    <mergeCell ref="D49:D50"/>
    <mergeCell ref="E49:E50"/>
    <mergeCell ref="F49:F50"/>
    <mergeCell ref="C43:C45"/>
    <mergeCell ref="D39:D41"/>
    <mergeCell ref="B37:B68"/>
    <mergeCell ref="B69:E73"/>
    <mergeCell ref="J32:J34"/>
    <mergeCell ref="C57:C59"/>
    <mergeCell ref="D57:D59"/>
    <mergeCell ref="E57:E59"/>
    <mergeCell ref="F60:F62"/>
    <mergeCell ref="C37:C38"/>
    <mergeCell ref="F57:F59"/>
    <mergeCell ref="E51:E53"/>
    <mergeCell ref="C63:C65"/>
    <mergeCell ref="D63:D65"/>
    <mergeCell ref="E63:E65"/>
    <mergeCell ref="F63:F65"/>
    <mergeCell ref="C60:C62"/>
    <mergeCell ref="D60:D62"/>
    <mergeCell ref="E60:E62"/>
    <mergeCell ref="C54:C56"/>
    <mergeCell ref="D54:D56"/>
    <mergeCell ref="E54:E56"/>
    <mergeCell ref="F54:F56"/>
    <mergeCell ref="C46:C48"/>
    <mergeCell ref="D46:D48"/>
    <mergeCell ref="E46:E48"/>
    <mergeCell ref="L58:L59"/>
    <mergeCell ref="L44:L45"/>
    <mergeCell ref="L29:L30"/>
    <mergeCell ref="L64:L65"/>
    <mergeCell ref="F69:F71"/>
    <mergeCell ref="L52:L53"/>
    <mergeCell ref="L55:L56"/>
    <mergeCell ref="L32:L34"/>
    <mergeCell ref="L37:L38"/>
    <mergeCell ref="L61:L62"/>
    <mergeCell ref="K32:K34"/>
    <mergeCell ref="F43:F45"/>
    <mergeCell ref="F46:F48"/>
    <mergeCell ref="L47:L48"/>
    <mergeCell ref="L49:L50"/>
    <mergeCell ref="L40:L41"/>
  </mergeCells>
  <phoneticPr fontId="12" type="noConversion"/>
  <pageMargins left="0.28000000000000003" right="0.22" top="0.61" bottom="0.7"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Hoja1</vt:lpstr>
      <vt:lpstr>Formulacion</vt:lpstr>
      <vt:lpstr>RESUMEN</vt:lpstr>
      <vt:lpstr>Transparencia</vt:lpstr>
      <vt:lpstr>PROYECTOS</vt:lpstr>
      <vt:lpstr>Transparencia!Área_de_impresión</vt:lpstr>
      <vt:lpstr>Transparencia!Títulos_a_imprimir</vt:lpstr>
    </vt:vector>
  </TitlesOfParts>
  <Company>EsSalud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lourdes.ramirez</dc:creator>
  <cp:lastModifiedBy>Ayre Zavaleta Carla Janett</cp:lastModifiedBy>
  <cp:lastPrinted>2021-05-25T20:20:41Z</cp:lastPrinted>
  <dcterms:created xsi:type="dcterms:W3CDTF">2015-02-11T22:58:53Z</dcterms:created>
  <dcterms:modified xsi:type="dcterms:W3CDTF">2023-07-26T17:29:54Z</dcterms:modified>
</cp:coreProperties>
</file>