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rla.ayre\Desktop\CARLA\PORTAL DE TRANSPARENCIA 2018\"/>
    </mc:Choice>
  </mc:AlternateContent>
  <bookViews>
    <workbookView xWindow="0" yWindow="0" windowWidth="24000" windowHeight="9600" firstSheet="3" activeTab="3"/>
  </bookViews>
  <sheets>
    <sheet name="Hoja1" sheetId="8" state="hidden" r:id="rId1"/>
    <sheet name="Formulacion" sheetId="9" state="hidden" r:id="rId2"/>
    <sheet name="RESUMEN" sheetId="5" state="hidden" r:id="rId3"/>
    <sheet name="Transparencia" sheetId="10" r:id="rId4"/>
    <sheet name="PROYECTOS" sheetId="7" state="hidden" r:id="rId5"/>
  </sheets>
  <externalReferences>
    <externalReference r:id="rId6"/>
  </externalReferences>
  <definedNames>
    <definedName name="_xlnm._FilterDatabase" localSheetId="3" hidden="1">Transparencia!$A$4:$Q$111</definedName>
    <definedName name="_xlnm.Print_Titles" localSheetId="3">Transparencia!$3:$5</definedName>
  </definedNames>
  <calcPr calcId="162913" fullCalcOnLoad="1"/>
</workbook>
</file>

<file path=xl/calcChain.xml><?xml version="1.0" encoding="utf-8"?>
<calcChain xmlns="http://schemas.openxmlformats.org/spreadsheetml/2006/main">
  <c r="G43" i="10" l="1"/>
  <c r="G28" i="10"/>
  <c r="G106" i="10"/>
  <c r="G32" i="10"/>
  <c r="G35" i="10"/>
  <c r="G42" i="10"/>
  <c r="G67" i="10"/>
  <c r="G79" i="10"/>
  <c r="G88" i="10"/>
  <c r="F52" i="9"/>
  <c r="E52" i="9"/>
  <c r="D9" i="5"/>
  <c r="C9" i="5"/>
  <c r="C8" i="5"/>
  <c r="D8" i="5"/>
  <c r="C7" i="5"/>
  <c r="D7" i="5"/>
  <c r="N22" i="7"/>
  <c r="N23" i="7"/>
  <c r="J22" i="7"/>
  <c r="J8" i="7"/>
  <c r="F39" i="9"/>
  <c r="K16" i="9"/>
  <c r="E39" i="9"/>
  <c r="E53" i="9"/>
  <c r="F54" i="9"/>
  <c r="D8" i="8"/>
  <c r="E8" i="8"/>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c r="J36" i="7"/>
  <c r="F53" i="9"/>
  <c r="I72" i="7"/>
  <c r="E10" i="8"/>
  <c r="E7" i="5"/>
  <c r="J7" i="5"/>
  <c r="E8" i="5"/>
  <c r="J8" i="5"/>
  <c r="E9" i="5"/>
  <c r="J9" i="5"/>
  <c r="J72" i="7"/>
  <c r="J73" i="7"/>
  <c r="J78" i="7"/>
  <c r="I73" i="7"/>
  <c r="D6" i="5"/>
  <c r="D11" i="5"/>
  <c r="C11" i="5"/>
  <c r="E11" i="5"/>
  <c r="J11" i="5"/>
  <c r="E6" i="5"/>
  <c r="J6" i="5"/>
</calcChain>
</file>

<file path=xl/sharedStrings.xml><?xml version="1.0" encoding="utf-8"?>
<sst xmlns="http://schemas.openxmlformats.org/spreadsheetml/2006/main" count="939" uniqueCount="463">
  <si>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</si>
  <si>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</si>
  <si>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</si>
  <si>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</si>
  <si>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</si>
  <si>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</si>
  <si>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</si>
  <si>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</si>
  <si>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</si>
  <si>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</si>
  <si>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</si>
  <si>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</si>
  <si>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</si>
  <si>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</si>
  <si>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</si>
  <si>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</si>
  <si>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</si>
  <si>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</si>
  <si>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</si>
  <si>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</si>
  <si>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</si>
  <si>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</si>
  <si>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</si>
  <si>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</si>
  <si>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</si>
  <si>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</si>
  <si>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</si>
  <si>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</si>
  <si>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</si>
  <si>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</si>
  <si>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</si>
  <si>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</si>
  <si>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</si>
  <si>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</si>
  <si>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</si>
  <si>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</si>
  <si>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</si>
  <si>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</si>
  <si>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</si>
  <si>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</si>
  <si>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</si>
  <si>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</si>
  <si>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</si>
  <si>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</si>
  <si>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</si>
  <si>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</si>
  <si>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</si>
  <si>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</si>
  <si>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</si>
  <si>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</si>
  <si>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</si>
  <si>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</si>
  <si>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</si>
  <si>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</si>
  <si>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</si>
  <si>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</si>
  <si>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</si>
  <si>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</si>
  <si>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</si>
  <si>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</si>
  <si>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</si>
  <si>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</si>
  <si>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</si>
  <si>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</si>
  <si>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</si>
  <si>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</si>
  <si>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</si>
  <si>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</si>
  <si>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</si>
  <si>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</si>
  <si>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</si>
  <si>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</si>
  <si>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</si>
  <si>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</si>
  <si>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</si>
  <si>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</si>
  <si>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</si>
  <si>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</si>
  <si>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</si>
  <si>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</si>
  <si>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</si>
  <si>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</si>
  <si>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</si>
  <si>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</si>
  <si>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</si>
  <si>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</si>
  <si>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</si>
  <si>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</si>
  <si>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</si>
  <si>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</si>
  <si>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</si>
  <si>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</si>
  <si>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</si>
  <si>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</si>
  <si>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</si>
  <si>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</si>
  <si>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</si>
  <si>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</si>
  <si>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</si>
  <si>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</si>
  <si>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</si>
  <si>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</si>
  <si>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</si>
  <si>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</si>
  <si>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</si>
  <si>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</si>
  <si>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</si>
  <si>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</si>
  <si>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</si>
  <si>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</si>
  <si>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</si>
  <si>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</si>
  <si>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</si>
  <si>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</si>
  <si>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</si>
  <si>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</si>
  <si>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</si>
  <si>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</si>
  <si>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</si>
  <si>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</si>
  <si>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</si>
  <si>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</si>
  <si>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</si>
  <si>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</si>
  <si>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</si>
  <si>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</si>
  <si>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</si>
  <si>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</si>
  <si>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</si>
  <si>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</si>
  <si>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</si>
  <si>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</si>
  <si>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</si>
  <si>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</si>
  <si>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</si>
  <si>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</si>
  <si>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</si>
  <si>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</si>
  <si>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</si>
  <si>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</si>
  <si>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</si>
  <si>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</si>
  <si>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</si>
  <si>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</si>
  <si>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</si>
  <si>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</si>
  <si>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</si>
  <si>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</si>
  <si>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</si>
  <si>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</si>
  <si>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</si>
  <si>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</si>
  <si>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</si>
  <si>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</si>
  <si>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</si>
  <si>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</si>
  <si>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</si>
  <si>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</si>
  <si>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</si>
  <si>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</si>
  <si>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</si>
  <si>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</si>
  <si>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</si>
  <si>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</si>
  <si>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</si>
  <si>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</si>
  <si>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</si>
  <si>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</si>
  <si>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</si>
  <si>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</si>
  <si>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</si>
  <si>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</si>
  <si>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</si>
  <si>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</si>
  <si>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</si>
  <si>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</si>
  <si>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</si>
  <si>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</si>
  <si>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</si>
  <si>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</si>
  <si>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</si>
  <si>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</si>
  <si>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</si>
  <si>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</si>
  <si>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</si>
  <si>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</si>
  <si>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</si>
  <si>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</si>
  <si>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</si>
  <si>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</si>
  <si>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</si>
  <si>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</si>
  <si>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</si>
  <si>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</si>
  <si>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</si>
  <si>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</si>
  <si>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</si>
  <si>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</si>
  <si>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</si>
  <si>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</si>
  <si>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</si>
  <si>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</si>
  <si>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</si>
  <si>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</si>
  <si>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</si>
  <si>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</si>
  <si>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</si>
  <si>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</si>
  <si>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</si>
  <si>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</si>
  <si>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</si>
  <si>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</si>
  <si>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</si>
  <si>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</si>
  <si>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</si>
  <si>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</si>
  <si>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</si>
  <si>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</si>
  <si>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</si>
  <si>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</si>
  <si>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</si>
  <si>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</si>
  <si>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</si>
  <si>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</si>
  <si>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</si>
  <si>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</si>
  <si>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</si>
  <si>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</si>
  <si>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</si>
  <si>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</si>
  <si>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</si>
  <si>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</si>
  <si>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</si>
  <si>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</si>
  <si>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</si>
  <si>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</si>
  <si>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</si>
  <si>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</si>
  <si>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</si>
  <si>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</si>
  <si>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</si>
  <si>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</si>
  <si>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</si>
  <si>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</si>
  <si>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</si>
  <si>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</si>
  <si>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</si>
  <si>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</si>
  <si>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</si>
  <si>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</si>
  <si>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</si>
  <si>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</si>
  <si>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</si>
  <si>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</si>
  <si>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</si>
  <si>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</si>
  <si>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</si>
  <si>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</si>
  <si>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</si>
  <si>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</si>
  <si>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</si>
  <si>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</si>
  <si>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</si>
  <si>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</si>
  <si>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</si>
  <si>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</si>
  <si>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</si>
  <si>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</si>
  <si>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</si>
  <si>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</si>
  <si>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</si>
  <si>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</si>
  <si>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</si>
  <si>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</si>
  <si>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</si>
  <si>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</si>
  <si>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</si>
  <si>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</si>
  <si>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</si>
  <si>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</si>
  <si>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</si>
  <si>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</si>
  <si>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</si>
  <si>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</si>
  <si>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</si>
  <si>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</si>
  <si>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</si>
  <si>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</si>
  <si>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 xml:space="preserve">CERCO PERIMETRICO DE LA POSTA MEDICA ZARUMILLA - TUMBES </t>
  </si>
  <si>
    <t>IMPLEMENTACIÓN DEL SERVICIO DE ANATOMÍA PATOLÓGICA DEL HOSPITAL II MOQUEGUA, RED ASISTENCIAL MOQUEGUA, DEPARTAMENTO DE MOQUEGUA.</t>
  </si>
  <si>
    <t>Estudio Definitivo</t>
  </si>
  <si>
    <t>Equipamiento Hospitalario</t>
  </si>
  <si>
    <t>AMPLIACION DEL SERVICIO DE RADIOTERAPIA CON ACELERADOR LINEAL PARA LA RED ASISTENCIAL LA LIBERTAD</t>
  </si>
  <si>
    <t>MEJORAMIENTO DE LAS ACTIVIDADES COLECTIVAS DE PROMOCION DE LA SALUD EN LOS CENTROS ASISTENCIALES DEL AMBITO DE LA RED ASISTENCIAL LAMBAYEQUE</t>
  </si>
  <si>
    <t>Elaboración:</t>
  </si>
  <si>
    <t>Gerencia Central de Proyectos de Inversión</t>
  </si>
  <si>
    <t>Fuente:</t>
  </si>
  <si>
    <t>Supervisión ED</t>
  </si>
  <si>
    <t>Supervisión de Obra</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</si>
  <si>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</si>
  <si>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</si>
  <si>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</si>
  <si>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</si>
  <si>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</si>
  <si>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</si>
  <si>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</si>
  <si>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</si>
  <si>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</si>
  <si>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</si>
  <si>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</si>
  <si>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</si>
  <si>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</si>
  <si>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</si>
  <si>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 xml:space="preserve">Expediente Técnico concluido, se solicitó transferencia de Fondos y Habilitación Presupuestal por S/ 39,990.00 </t>
  </si>
  <si>
    <t xml:space="preserve">MEJORAMIENTO DE LA CAPACIDAD RESOLUTIVA DEL CENTRO QUIRÚRGICO DE EMERGENCIA DEL HOSPITAL NACIONAL GUILLERMO ALMENARA IRIGOYEN </t>
  </si>
  <si>
    <t>MEJORAMIENTO DEL SERVICIO DE OTORRINOLARINGOLOGÍA DEL POLICLÍNICO PABLO BERMÚDEZ, DE LA RED ASISTENCIAL REBAGLIATI, DISTRITO DE JESÚS MARÍA - LIMA</t>
  </si>
  <si>
    <t xml:space="preserve">MEJORAMIENTO DE LOS SERVICIOS DE SALUD DE LA UPSS DE CONSULTA EXTERNA Y LABORATORIO CLINICO DEL CENTRO DE ATENCION PRIMARIA III PUENTE PIEDRA DE LA GERENCIA DE LA RED DESCONCENTRADA SABOGAL - LIMA          </t>
  </si>
  <si>
    <t xml:space="preserve">UNIDADES DE ATENCIÓN DE MEDICINA COMPLEMENTARIA DE LOS CENTROS ASISTENCIALES A NIVEL NACIONAL </t>
  </si>
  <si>
    <t>La Red no ha concluido con el proceso de saneamiento físico legal del terreno</t>
  </si>
  <si>
    <t>MONTOS DE ADICIONALES DE OBRA (S/)</t>
  </si>
  <si>
    <t>MEJORAMIENTO DE LOS SERVICIOS DE SALUD DEL HOSPITAL II PASCO DE LA RED ASISTENCIAL PASCO, EN EL DISTRITO DE FUNDICIÓN DE TINYAHUARCO, PROVINCIA DE PASCO, DEPARTAMENTO DE PASCO</t>
  </si>
  <si>
    <t>CREACIÓN DE LOS SERVICIOS DE SALUD DEL HOSPITAL DEL ALTIPLANO DE LA REGIÓN PUNO-ESSALUD, EN EL DISTRITO DE PUNO, PROVINCIA DE PUNO, DEPARTAMENTO DE PUNO</t>
  </si>
  <si>
    <t>Se encuentra en Pre Inversión. Verificación de Viabilidad</t>
  </si>
  <si>
    <t>Retiro de Redes Sanitarias por parte de la Red Asistencial. EN PROCESO</t>
  </si>
  <si>
    <t>MEJORAMIENTO DE LA UNIDAD DE MEZCLAS ONCOLOGICAS DEL HOSPITAL NACIONAL ALBERTO SABOGAL SOLOGUREN, DISTRITO DE BELLAVISTA, PROVINCIA CONSTITUCIONAL DEL CALLAO</t>
  </si>
  <si>
    <t>La Nulidad del proceso de contratación</t>
  </si>
  <si>
    <t>Elaboración conjunta de las Gerencias</t>
  </si>
  <si>
    <t>Obra culminada y recepcionada, y en etapa de proceso arbitral</t>
  </si>
  <si>
    <t>Mayores prestaciones por modificaciones requeridas por el usuario</t>
  </si>
  <si>
    <t>CONSTRUCTORA MALAGA</t>
  </si>
  <si>
    <t>Consorcio ATA - KUKOVA</t>
  </si>
  <si>
    <t>330 días</t>
  </si>
  <si>
    <t>No inicia por encontrarse la
Obra en Proceso de Arbitraje</t>
  </si>
  <si>
    <t>Obra Recepcionada y en proceso arbitral</t>
  </si>
  <si>
    <t>CLEAN ROOM &amp; VALIDATIÓN SAC</t>
  </si>
  <si>
    <t>90 días</t>
  </si>
  <si>
    <t>CONTRATISTA LA UNION S.A.</t>
  </si>
  <si>
    <t xml:space="preserve">INSPECTORa. Ing. Silvia Huaytalla </t>
  </si>
  <si>
    <t>180 d.c.</t>
  </si>
  <si>
    <t>En proceso de actualización de precios del expediente técnico. Se encuentra en la Gerencia de Ejecución de Proyectos</t>
  </si>
  <si>
    <t>Consultor Teodoro Pimentel Godoy</t>
  </si>
  <si>
    <t>Red Asistencial Rebagliati</t>
  </si>
  <si>
    <t>60 días</t>
  </si>
  <si>
    <t>01/10/2014 (EDI)</t>
  </si>
  <si>
    <t>Obra culminada, instalaciones en posesión del área usuaria de la Red Asistencial Arequipa y en uso. Obra en proceso arbitral, la Red contratará los servicios necesarios para subsanar las observaciones realizadas por el Comité de Recepción de obra.</t>
  </si>
  <si>
    <t>Mayores prestaciones en ejecución de obra</t>
  </si>
  <si>
    <t>Consorcio Ejecutor Arequipa</t>
  </si>
  <si>
    <t>Inspectora. Ing. Jannet Herrera</t>
  </si>
  <si>
    <t>1’081,812.23</t>
  </si>
  <si>
    <t>119,181.66 Inc. I.G.V.</t>
  </si>
  <si>
    <t>en proceso arbitral</t>
  </si>
  <si>
    <t>Informa que el contrato de obra se encuentra en proceso arbitral</t>
  </si>
  <si>
    <t>Sin Expediente Técnico</t>
  </si>
  <si>
    <t>JAVI S.A. CONTRATISTAS GENERALES</t>
  </si>
  <si>
    <t>Inspector de obra: Ing. Julio Touzett Llanos</t>
  </si>
  <si>
    <t>164 d.c.</t>
  </si>
  <si>
    <t>En Liquidacion</t>
  </si>
  <si>
    <t>Mayores prestaciones</t>
  </si>
  <si>
    <t>LIQUIDADA</t>
  </si>
  <si>
    <t>Demora en el desaduanaje del equipo de aire acondicionado</t>
  </si>
  <si>
    <t>Obra terminada</t>
  </si>
  <si>
    <t>Obra liquidada</t>
  </si>
  <si>
    <t>Se ha culminado el saldo de obra 100%, recepcionado y en uso</t>
  </si>
  <si>
    <t>Obra recepcionada 100% y entregada al usuario final</t>
  </si>
  <si>
    <t>superposción de contrato de obra y equipo debido a la nulidad de contrato inicial de obra del 2016.</t>
  </si>
  <si>
    <t>235,421.85</t>
  </si>
  <si>
    <t>SALDO DE OBRA:MEJORAMIENTO Y AMPLIACION DE LOS SERVICIOS DEL AREA PEDIATRICA DEL INSTITUTO NACIONAL CARDIOVASCULAR - INCOR</t>
  </si>
  <si>
    <t>ObrA</t>
  </si>
  <si>
    <t>Obra recepcionada, 10%  en uso y liquidada</t>
  </si>
  <si>
    <t>Demora en el estudio de mercado y actualizacion de las especificaciones técnicas por parte del IETSI.</t>
  </si>
  <si>
    <t>Demora en el estudio de mercado.</t>
  </si>
  <si>
    <t>Demora en la Obtención de la Licencia de Obra</t>
  </si>
  <si>
    <t>Culminación del Expediente de Media Tensión por consultoría externa.</t>
  </si>
  <si>
    <t>Observaciones en la especialidad de seguridad de parte de la comisión de la Municipalidad de La Victoria.</t>
  </si>
  <si>
    <t>Modificacion de las normas que trajo como consecuencia continuas actualizaciones de los Términos de Referencia.</t>
  </si>
  <si>
    <t>El Proyecto de Inversion no contaba con saneamiento fisico legal.</t>
  </si>
  <si>
    <t>La Red Asistencial Huancavelica se encuentra gestionando ante la Municipalidad un nuevo terreno para el Proyecto de Inversion.</t>
  </si>
  <si>
    <t xml:space="preserve">El terreno donde el estudio de pre inversión propuso tiene una alto indice de vulnerabilidad. 
</t>
  </si>
  <si>
    <t xml:space="preserve">No se cuenta con Estudio de Impacto Ambiental.
</t>
  </si>
  <si>
    <t>El saneamiento físico legal del terreno, a cargo de la Red Asistencial Tumbes.</t>
  </si>
  <si>
    <t>Se espera pronunciamiento del Hospital Sabogal respecto a la nueva ubicación física del Proyecto, por no cumplir con el área normativa.</t>
  </si>
  <si>
    <t>El area donde se ejecutará el proyecto no cumple con la normatividad.</t>
  </si>
  <si>
    <t>SALDO DE OBRA: CREACION E IMPLEMENTACION DEL SERVICIO DE TOMOGRAFIA EN EL HOSPITAL I VICTOR ALFREDO LAZO PERALTA - MADRE DE DIOS</t>
  </si>
  <si>
    <t>CREACIÓN DE LOS SERVICIOS  DEL HOSPITAL ESPECIALIZADO EN LA RED ASISTENCIAL CAJAMARCA-ESSALUD, DISTRITO DE CAJAMARCA, PROVINCIA DE CAJAMARCA Y DEPARTAMENTO DE CAJAMARCA</t>
  </si>
  <si>
    <t>"SALDO DE OBRA
INSTALACIÓN DE LOS SERVICIOS DE TOMOGRAFÍA DE LA UPSS AYUDA AL DIAGNÓSTICO Y TRATAMIENTO DEL HOSPITAL NACIONAL GUILLERMO ALMENARA IRIGOYEN"</t>
  </si>
  <si>
    <t>MEJORAMIENTO D ELOS SERVICIOS DE SALUD DEL HOSPITAL II TALARA EN EL DISTRITO DE PARIÑAS, PROVINCIA DE TALARA, DEPARTAMENTO DE PIURA</t>
  </si>
  <si>
    <t>MEJORAMIENTO DE LOS SERVICIOS DE SALUD DEL HOSPITAL II VITARTE DE LA RED ASISTENCIAL ALMENARA - ESSALUD, DISTRITO DE VITARTE, PROVINCIA DE LIMA Y DEPARTAMENTO DE LIMA</t>
  </si>
  <si>
    <t>Estudio Definitivo Elaboración</t>
  </si>
  <si>
    <t>Estudio Definitivo Supervisión</t>
  </si>
  <si>
    <t>Modificacion de las normas y Ley de Contrataciones y su Reglamento, que trajo como consecuencia continuas actualizaciones de los Términos de Referencia.</t>
  </si>
  <si>
    <t xml:space="preserve"> - Elaboración de TDR culminado 
 - En proceso logistico - Etapa de Estudio de Mercado.</t>
  </si>
  <si>
    <t>- Elaboración de TDR culminado
- En Proceso logístico - Etapa de Estudio de Mercado</t>
  </si>
  <si>
    <t xml:space="preserve"> -Mediante Carta N° 278-DR-RATU-ESSALUD-2018 de fecha 27 de marzo del 2018, La Dirección de la Red Asisencial Tumbes remite la documentación de la inscripción de registros de la propiedad del inmueble. Ficha 0981.</t>
  </si>
  <si>
    <t>Demora en el estudio de mercado</t>
  </si>
  <si>
    <t>Proyecto ejecutado al 100% el año 2017</t>
  </si>
  <si>
    <t>Modificacion de la cantidad de equipos por parte del usuario en el Expediente Tecnico.</t>
  </si>
  <si>
    <t>Proyecto ejecutado al 100% el 2017</t>
  </si>
  <si>
    <t>Expediente Técnico Culminado.
En proceso de verificación de viabilidad del PIP</t>
  </si>
  <si>
    <t>Estudio de Impacto Ambiental a cargo de la Red Asistencial Huancavelica</t>
  </si>
  <si>
    <t>La Red Asistencial no logro contratar Consultoria y solicitó apoyo para que el proceso de contratación se realice en la Sede Central de ESSALUD. Sin embargo, la GCPI ha propuesto realizar el proyecto en Administración Directa.</t>
  </si>
  <si>
    <t>La Red Asistencial Moquegua ha solicitado evaluación de terreno dentro del Hospital que si cuenta con saneamiento para la elaboración del Proyecto</t>
  </si>
  <si>
    <t>Separación de la Red Rebagliati en Red Desconcentrada Rebagliati y Red Rebagliati en el año 2016.
Incumplimiento del contrato por parte de Consultor genera Resolución de contrato</t>
  </si>
  <si>
    <t>PROYECTOS DE INVERSION EN EJECUCION
AL II TRIMESTRE 2018</t>
  </si>
  <si>
    <t>PIA 2018</t>
  </si>
  <si>
    <t>Expediente Técnico
+ EIA</t>
  </si>
  <si>
    <t>Supervisión de ED</t>
  </si>
  <si>
    <t>Estudio Definitivo
+ EIA</t>
  </si>
  <si>
    <t>Estudio Definitvo</t>
  </si>
  <si>
    <t>Estudio Definitivo (EIA)</t>
  </si>
  <si>
    <t>CONSORCIO RICARDO PALMA</t>
  </si>
  <si>
    <t>OMAR ORLANDO TABOADA COBEÑAS</t>
  </si>
  <si>
    <t>S/.718,000 inc. IGV</t>
  </si>
  <si>
    <t>90 d.c.</t>
  </si>
  <si>
    <t>06.07.2018</t>
  </si>
  <si>
    <t xml:space="preserve"> -</t>
  </si>
  <si>
    <t>Demora en la elaboración de Expediente Técnico.
Demora en la aprobación del Expediente de Contratación luego de la integración de las bases</t>
  </si>
  <si>
    <t>Demora en elaboracion de Expediente Técnico
Actualizacion de presupuesto</t>
  </si>
  <si>
    <t xml:space="preserve">Demora en el estudio de mercado y solicitud de la certificación presupuestal 2018 por parte de la RA Junin para efectuar los procedimientos de selección. Asi mismo, 04 items convocados por la RA Junin fueron declarados desiertos. 
</t>
  </si>
  <si>
    <t>CEABE efectuó la convocatoria de los cuatro (04) items restantes a fines de diciembre del 2017,  quedando un (01) item desierto, que actualmente se encuentra en la etapa de actualización de estudio de mercado.</t>
  </si>
  <si>
    <t>Se ha adquirido el 100% de equipos considerados en el Proyecto de Inversión, quedando pendiente el pago de 3 items.</t>
  </si>
  <si>
    <t>Demora en el estudio de mercado y en la solicitud de requerimiento de elaboracion del expdiente de adquisición por partde del INCOR.</t>
  </si>
  <si>
    <t>Demora en la solicitud de Certificacion Presupuestal, en el estudio de mercado y en la actualizacion de las especificaciones técnicas por parte del IETSI.</t>
  </si>
  <si>
    <t>Demora en la Adquisición por parte de la Red Asistencial Ancash. Demora en la elaboracion de los terminos de referencia y especificaciones técnicas por parte de GCTIC.</t>
  </si>
  <si>
    <t xml:space="preserve">Para el Segundo Trimestre 2018 se tenia programado ejecutar el 100% del PIA 2018. Sin embargo, toda vez que la Obra aun no ha sido objeto de proceso de selección para su ejecución, se ha remitido el expediente de adquisición del Tomógrafo Computarizado de 16 Cortes a la Gerencia Central de Logística para el estudio de mercado; por lo cual, a la fecha se encuentra en un 0 % de ejecución.
</t>
  </si>
  <si>
    <t>Aun no ha sido contratado al ejecutor de la obra.</t>
  </si>
  <si>
    <t>Para el Segundo Trimestre 2018 se tenia programado ejecutar el 0% del PIA 2018, estando dentro de lo previsto en dicha programación.
Actualemnte se encuentra en verificacion de Viabilidad del Proyecto por la Gerencia de Estudios de Inversion.</t>
  </si>
  <si>
    <t>Para el Segundo Trimestre 2018 se tenia programado ejecutar el 0% del PIA 2018, estando dentro de lo previsto en dicha programación. Sin embargo, se ha logrado un avance del 6.17 %.
- Se ha adquirido, instalado y pagado el Lavador Automático de Chatas, por un monto de S/30,554.03 
- Se encuentra en Estudio de Mercado en la RA Arequipa, la adquisición del Sistema de Llamadas de Enfermeras.</t>
  </si>
  <si>
    <t xml:space="preserve"> - Estudio Definitivo culminado y aprobado.</t>
  </si>
  <si>
    <t>Elaboración de TDR culminado
En Proceso logístico - Etapa de Estudio de Mercado</t>
  </si>
  <si>
    <t>Elaboración del Expediente Técnico POR ADMINISTRACIÓN DIRECTA.
En proceso de retiro de las redes sanitarias del terreno donde se ejecutará el proyecto. A cargo de la RAA.</t>
  </si>
  <si>
    <t>Para el Segundo Trimestre 2018 se tenia programado ejecutar el 100% del PIA 2018. Sin embargo, la descripcion de los items y las especificaciones técnicas elaboradas por GCTIC, requieren de su revision, frente al expediente aprobado en el proyecto de inversion; por lo cual, a la fecha se encuentra en un 0 % de ejecución.
Equipos pendientes de adquisición.
Equipos pendientes de adquisición
11 items pendientes de adquisición.</t>
  </si>
  <si>
    <t>Expediente Técnico culminado
Se ha contratado a un consultor para la elaboracion del Estudio de Impacto Ambiental.
Recepción del Primer Entregable y presentación del Expediente ante DIGESA: Proceso de Evaluación del Estudio de Impacto Ambiental (EIA) por parte de DIGESA.</t>
  </si>
  <si>
    <t>Se declara de Oficio la Nulidad  de la adjudicación de Menor Cuantía N° 5-2016-ESSALUD/GCL, mediante Resolución de Presidencia Ejecutiva N° 580-PE-ESSALUD-2017.
- Mediante Carta Circular N° 017-GEI-GCPI-ESSALUD-2017 se reconforma el Comité de Elaboración de los TDR.
- Mediante Carta N° 3112-GCL-ESSALUD-2017 retrotrae el proceso de adjudicacion a la Etapa de Convocatoria y solicita los TDR actualizados.
- Mediante Carta N° 2808-GCPI-ESSALUD-2017, se solicita a la Gerencia General definir la reevaluacion o no del estudio de preinversion y/o continuidad del proceso del expediente técnico.
Mediante Memorándum Nº630-GG-ESSALUD-2018, la Gerencia General se pronuncia respecto al Proyecto, opinando que el proyecto sea actualizado.</t>
  </si>
  <si>
    <t xml:space="preserve">
- Equipos Adquiridos
  01 item adquirido, recepcionado y pagado por el monto de S/ 432,000.00 soles. (2017)
  04 items adquiridos en proceso de recepción por el monto de S/ 737,842.61 soles. (2018)
- Equipos en Proceso de Adquisición
      1 item por el monto de S/ 510,000.00 soles.
- Equipos pendientes de Adquisición a cargo  de la Red Asistencial Junín
    13 items en estudio de mercado por el monto S/ 4,557,134.28 soles.  
</t>
  </si>
  <si>
    <t>Para el Segundo Trimestre 2018 se tenia programado ejecutar el 100% del PIA 2018. Sin embargo, en el proceso de seleción, un (01) item quedó desierto, y los otros tres (03) se encuentran en tramite de pago por parte del Contratista, por lo cual, a la fecha se encuentra en un 0 % de ejecución.
- Equipos Adquiridos
  03 items adquiridos y recepcionados  por el monto de S/ 375,367.00 soles. (2017)
  03 items adquiridos, recepcionados pendientes de pago por el monto de S/ 767,900.00. (2018)
- Equipo pendiente de Adquisición
   01 items por el monto de S/ 320,000.00 soles (en estudio de mercado).</t>
  </si>
  <si>
    <t xml:space="preserve">Para el Segundo Trimestre 2018 se tenia programado ejecutar el 100% del PIA 2018. Sin embargo, un (01) item aun se encuentra dentro del plazo de entrega, dos (02) items se encuentran en tramite de pago por parte del Contratista, y tres (03) items ya fueron pagados. Por lo cual, a la fecha se encuentra en un 86.9 % de ejecución.
- Equipos Adquiridos 
  03 items adquiridos, recepcionados y pagados por el monto de S/ 1,065,005.20 soles. (2018).
  02 items adquiridos, recepcionados pendientes de pago por el monto de S/ 126,753.00      soles. (2018).
- Equipos Adjudicados
   01 item adquirido pendiente de entrega, por encontrarse aún dentro del plazo  
   contractual por el monto de S/ 115,000.00 soles. (2018).
</t>
  </si>
  <si>
    <t>Para el Segundo Trimestre 2018 se tenia programado ejecutar el 0% del PIA 2018, estando dentro de lo previsto en dicha programación.
Actualmente se dará inicio a la elaboracion del Expediente de Adquisición.</t>
  </si>
  <si>
    <t xml:space="preserve"> - Estudio Definitivo culminado y aprobado
 - Mediante Resolución de Gerencia Central de Proyectos de Inversión N° 04-GCPI-ESSALUD-2018, se aprueba el Estudio Definitivo del Proyecto y se ha remitido a la Gerencia De Ejecución de Proyectos el Expediente Técnico para continuar con el procedimiento administrativo.</t>
  </si>
  <si>
    <t>Proyecto actualmente en Actos Preparatorios previo al Proceso Logistico para la Ejecución de la Obra.
Obra:
Se espera la Resolución del MINSA con el cual se actualiza a el Responsable (Gerente Central de GCPI ) de la Unidad Ejecutora, a fin se pueda registrar la variaciones obtenidas del Estudio Definitivo con respecto al Estudio de Preinversión. (Se cuenta con la Disponibilidad Presupuestal).
En reunión de coordinación con el MINSA, el 09.07.2018 nos comunicaron que esta semana se debe emitir la Resolución respectiva. (NO DEBE INDICARSE ESO).
Supervisión:
Los TDR se encuentran con observaciones (NO DEDE IR), con C.2293.GCL fecha 06.07.2018 la GCL se remiten las observaciones. 
Actualemente con la SGO se esta levantando las observaciones (NO DE IR) Con C.1523.GCPI del 11.07.2018 se remiten a la GCL los TDR con las observaciones levantadas.</t>
  </si>
  <si>
    <t xml:space="preserve"> - Estudio Definitivo culminado y aprobado
- Mediante Resolución de Gerencia Central de Proyectos de Inversión N° 05-GCPI-ESSALUD-2018, se aprueba el Estudio Definitivo del Proyecto y se ha remitido a la Gerencia de Ejecución de Proyectos el Expediente Técnico para continuar con el procedimiento administrativo.</t>
  </si>
  <si>
    <t xml:space="preserve">Proyecto actualmente se encuentra en Actos Preparatorios previo al Proceso Logistico para la Ejecución de la Obra.
Obra:
Con C.1253-GCPI-ESSALUD-2018 del 04.06.2018 se solicita a GCPP la Disponibilidad Presupuestal para la ejecución de obra. 
Se cordinó con los Sectorista de GCL la subsanación de los TDR de la Obra, el día 06.07.2018 se remiten las hojas corregidas por correo y la entrega fisica se realizó el 09.07.2018.
Con C.2495.GCPP del 06.07.2018 la Gerencia Central de Planeamiento y Presupuesto otorga la Disponibilidad Presupuestal.
Con C.1507-GCPI del 06.07.2018 se comunica a la GCL el otorgamiento de la Disponibilidad Presupuestal.
</t>
  </si>
  <si>
    <t xml:space="preserve"> - Elaboración de Expediente Técnico a Nivel de Ejecución de Obra culminado.
 - Resolución de Gerencia Central de Proyectos de inversión N° 03-GCPI-ESSALUD-2018, se abrueba el expediente técnico de Saldo de Obra del Proyecto, y se ha remitido el Expediente Técnico de Saldo de Obra a la Gerencia de Ejecución de Proyectos para continuar con el procedimiento administrativo correspondiente.
</t>
  </si>
  <si>
    <t xml:space="preserve">Proyecto actualmente en Actos Previos al Proceso Logístico para la Ejecución de Obra .
Obra 
Con R.03.GCPI del 21.03.2018 se aprueba el Exp.Técnico para el Ejecutar el saldo de Obra. 
La SGO el 03/07/2018 comunica que se requiere actualizar el presupuesto de infraestructura indicado en el Exp. Técnico debido a que se encuentra realizado a precios de Enero 2018.
</t>
  </si>
  <si>
    <t>Equipos pendientes de adquisición 2018.
El equipamiento pendiente se encuentra en ejecución por el monto de :  S/ 3,964,908.00 soles.
- Equipos Adquiridos 
  01 item adjudicado, recepcionado y pagado. 
  contractual por el monto de S/ 496,920.00
- Equipos en proceso de adquisición
  02 items en proceso de adquisición por el monto de S/ 582,260.00 soles
- Equipos en Estudio de Mercado.
  17 items en estudio de mercado a cargo del INCOR.
- Equipos pendientes de solicitud de requerimiento por parte del INCOR.
  05 items pendientes de requerimiento por parte del INCOR.</t>
  </si>
  <si>
    <t>Mediante Carta N° 1074-GEI-GCPI-ESSALUD-2017 y Carta N° 1075-GEI-GCPI-ESSALUD-2017 se designan a los especialistas de Arquitectura e Instalaciones Electricas respectivamente, reconformando el Comité de Elaboración del Estudio Definitivo.
- En levantamiento de observaciones efectuadas por la municipalidad para volver a solicitar la licencia de edificación.
- En Elaboración del Expediente Técnico para su presentación ante la Municipalidad de la Victoria con el levantamiento de observaciones: EN PROCESO.</t>
  </si>
  <si>
    <t>En Proceso logístico para Contratar a un Consultor que elabore el Expediente Técnico Definitivo - en fase de convocatoria (04:JUL:2018: Integración de Bases)</t>
  </si>
  <si>
    <t>Para el Segundo Trimestre 2018 se tenia programado ejecutar el 100% del PIA 2018, el mismo que se ha cumplido al 100 % y superado inclusive.
- Equipos Adquiridos
  13 items adquirido, recepcionados y pagados por el monto de S/ 2,790,809.33 soles. (2018).
   3 items adquiridos en proceso de recepción por el monto de S/ 31,310.00 soles.
- Equipos en Proceso de Recepción
   1 item por el monto de S/ 32,000.00 soles.
- Equipos no entregados
  3 items no entregados por el monto de S/ 2,430.00 soles.
- Equipos pendientes de Adquisición
   01 items en estudio de mercado por el monto S/ 2,372.19 soles</t>
  </si>
  <si>
    <t xml:space="preserve">Para el Segundo Trimestre 2018 se tenia programado ejecutar el 100% del PIA 2018. Sin embargo, existen equipos en proceso de recepcion y otros en proceso de adquisición; por lo cual, a la fecha se encuentra en un 57.36 % de ejecución.
- Equipos Adjudicado y Pagado
  7 items adjudicados, recepcionados y pagados por el monto de S/ 2,430,062.40 soles.
- Equipos Adjudicado y en etapa de Recepción
  15 items adjudicados en etapa de recepción por el monto de S/ 139,682.80 soles.
- Equipos en Proceso de Adquisición
  10 items por el monto de S/ 1,062,963.00 soles.
- Equipos retirado de la lista por el area usuaria
  01 item por el monto S/ 3,492.80 soles  
</t>
  </si>
  <si>
    <t>Para el Segundo Trimestre 2018 se tenia programado ejecutar el 0% del PIA 2018, estando dentro de lo previsto en dicha programación. Sin embargo, se ha avanzado con la ejecucion; por lo cual, a la fecha se encuentra en 1.22 % de ejecución.
- Equipos Adjudicados
   1 item adquirido, recepcionado y pagado por el monto de S/ 105,000.00 soles.
  15 items adquiridos en proceso de recepcion  por el monto de S/ 5,027,171.00 soles.
- Equipos en Proceso de Adquisición (Red Asistencial Almenara)
   13 items por el monto de S/ 2,757,823.63 soles</t>
  </si>
  <si>
    <t xml:space="preserve"> - Elaboración de TDR culminado
- Aprobación del Expediente de Contratación  del Consurso Público N° 04-2017-ESSALUD/GCL (1799P00041). Carta N° 3024-GCAJ-ESSALUD-2017.
- Proceso Logístico para la Contratación de la Consultoría de elaboración del EDI.
- De acuerdo al Sistema Electrónico de Contrataciones del Estado (SE@CE) del Organismo Supervisor de las Contrataciones del Estado (OSCE), el reporte de otorgamiento de Buena Pro, el resultado: DESIERTO.
- Se está actualizando TDR para el  proceso de Estudio de Mercado.</t>
  </si>
  <si>
    <t xml:space="preserve"> - Designación del Comité de Elaboración de los Términos de Referencia para la Contratación de la Consultoría para la Elaboración del Estudio Definitvo
Elaboración de los Términos de Referencia para la Contratación de la Consultoría para la Elaboración del Estudio Definitvo: EN PROCESO</t>
  </si>
  <si>
    <t xml:space="preserve"> - Designación del Comité de Elaboración de los Términos de Referencia para la Contratación de la Supervisión de la Elaboración del Estudio Definitivo
Elaboración de los Términos de Referencia para la Contratación de la Supervisión de la Elaboración del Estudio Definitivo: EN PROCESO</t>
  </si>
  <si>
    <t xml:space="preserve"> - Designación del Comité de Elaboración de los Términos de Referencia para la Contratación de la Consultoría para la Elaboración del Estudio Definitvo
 - Elaboración de los Términos de Referencia para la Contratación de la Consultoría para la Elaboración del Estudio Definitvo: EN PROCESO</t>
  </si>
  <si>
    <t xml:space="preserve"> - Designación del Comité de Elaboración de los Términos de Referencia para la Contratación de la Supervisión de la Elaboración del Estudio Definitivo
 - Elaboración de los Términos de Referencia para la Contratación de la Supervisión de la Elaboración del Estudio Definitivo: EN PROCESO</t>
  </si>
  <si>
    <t>Proyecto en Ejecución de Obra.
Con fecha 30.04.2018 se otorga la Buena Pro al Consorcio Ricardo Palma por el monto de S/.  718,000.00. Firma de Contrato 24.05.2018.
Con fecha 22.06.2018 se consiente la Buen Pro del Servicio de Supervisión a favor de la empresa Omar Orlando Taboada Cobeñas con el monto de S/.76,350.00. (Cabe indicar que ofertaron 5 Empresas). .
C.1481.GCPI del 04.07.2018 se comunica al Supervisor que el día 05.07.2018 se realizará la entrega del Terreno.
C.1483.GCPI del 04.07.2018 se comunica a la Directora del Policlinico Pablo Bermudez que el día 05.07.2018 se realizará la entrega del Terreno.
C.1484.GCPI del 04.07.2018 se comunica al Contratista que el día 05.07.2018 se realizará la entrega del Terreno.
Con C.1484.GCPI del 05.07.2018 se comunica al Contratista Consorcio Ricardo Palma la designación del Supervisor de Obra Ing. Omar Orlando Taboada Cobeñas.
Con fecha 05.07.2018 se realizó la entrega del terreno, con los cual el inicio de la ejecución de la obra se contempla desde el 06.07.2018.</t>
  </si>
  <si>
    <t>Para el Segundo Trimestre 2018 se tenia programado ejecutar el 0% del PIA 2018, estando dentro de lo previsto en dicha programación.
Actualmente se encuentra en elaboracion del Expediente de Adquisición.</t>
  </si>
  <si>
    <t>Expediente Técnico culminado
Ya se cuenta con Licencia de Edificación.
En proceso de contratación de consultor para la elaboración del EIA requerido para la aprobación del EDI.</t>
  </si>
  <si>
    <t>Elaboración del Expediente Técnico Definitivo a cargo de la Red Rebagliati. La SGED apoyo en la supervisión del 1er entregable a partir del 2017. 
Se designa al Comité de Supervisión del Estudio Definitivo. Carta Circular N° 012-GEI-GCPI-ESSALUD-2017 .
Se emitió el 1er Informe de la Supervisión. Informe N°001-SUP-CDHIURF-SGED-GEI-GCPI-ESSALUD-2017 . NO CONFORME.
Se emite Informe del Estado Situacional de la Elaboración del Estudio Definitivo. Informe N° 003-NJSM-SGED-GEI-GCPI-ESSALUD-2017 . Donde se recomienda cancelar el servicio por incumplimiento y realizarlo por administración directa.
Mediante Carta Notarial N° 014-OA-GHNERM-GRPR-La Red Asistencial ha rescindido el contrato.
SE SOLICITA A LA RED REBAGLIATI CONFIRME LA PERSISTENCIA DE LA NECESIDAD DE EJECUTAR EL PROYECTO.</t>
  </si>
  <si>
    <t xml:space="preserve">Para el Segundo Trimestre 2018 se tenia programado ejecutar el 0% del PIA 2018, estando dentro de lo previsto en dicha programación.
Equipos en Proceso de Adquisición 
   06 items por el monto de S/ 1,487,056.00 soles
</t>
  </si>
  <si>
    <r>
      <t xml:space="preserve">Proyecto actualmente en Proceso Logistico para la Ejecución de Obra.
</t>
    </r>
    <r>
      <rPr>
        <u/>
        <sz val="12"/>
        <rFont val="Arial"/>
        <family val="2"/>
      </rPr>
      <t>Obra</t>
    </r>
    <r>
      <rPr>
        <sz val="12"/>
        <rFont val="Arial"/>
        <family val="2"/>
      </rPr>
      <t xml:space="preserve">
Con L.P.N°9.2017.ESSALUD/GCL, se convoca el 29.11.2017, desde el 10.01.2018 se espera la aprobación de las Bases Integradas, el Expediente se encuentra en GCAJ.
Con C.1304.GCPI del 11.06.2018 se comunica GCL los nuevos miembros de Comite de Selección de la Obra.
Con R.684-GG-ESSALUD-2018 del 12.06.2018 se aprueba el Expendiente de Contratación de la LP N° 09-2017-ESSALUD-GCL-1 (1799L00091).Ejecución de Obra.
</t>
    </r>
    <r>
      <rPr>
        <b/>
        <u/>
        <sz val="12"/>
        <rFont val="Arial"/>
        <family val="2"/>
      </rPr>
      <t/>
    </r>
  </si>
  <si>
    <t>Para el Segundo Trimestre 2018 se tenia programado ejecutar el 100% del PIA 2018. 
Se ha ejecutado el monto de S/ 1,526,425.24 soles, por lo cual se encuentra en un 78.17 % de ejecución.
- 10 items se encuentran en estudio de mercado.</t>
  </si>
  <si>
    <t>Demora en el estudio de mercado por parte de GCL.</t>
  </si>
  <si>
    <t xml:space="preserve">
Se viene elaborando el Expediente Técnico por Administración Directa.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</si>
</sst>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_([$€-2]\ * #,##0.00_);_([$€-2]\ * \(#,##0.00\);_([$€-2]\ * &quot;-&quot;??_)"/>
  </numFmts>
  <fonts count="36" x14ac:knownFonts="1">
    <font>
      <sz val="10"/>
      <name val="Arial"/>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1"/>
      <name val="Arial"/>
      <family val="2"/>
    </font>
    <font>
      <sz val="12"/>
      <name val="Arial"/>
      <family val="2"/>
    </font>
    <font>
      <sz val="14"/>
      <name val="Arial"/>
      <family val="2"/>
    </font>
    <font>
      <b/>
      <sz val="11"/>
      <name val="Arial"/>
      <family val="2"/>
    </font>
    <font>
      <b/>
      <u/>
      <sz val="12"/>
      <name val="Arial"/>
      <family val="2"/>
    </font>
    <font>
      <u/>
      <sz val="12"/>
      <name val="Arial"/>
      <family val="2"/>
    </font>
    <font>
      <sz val="11"/>
      <color theme="1"/>
      <name val="Calibri"/>
      <family val="2"/>
      <scheme val="minor"/>
    </font>
    <font>
      <sz val="10"/>
      <name val="Calibri"/>
      <family val="2"/>
      <scheme val="minor"/>
    </font>
    <font>
      <b/>
      <sz val="10"/>
      <name val="Calibri"/>
      <family val="2"/>
      <scheme val="minor"/>
    </font>
    <font>
      <sz val="12"/>
      <color rgb="FFFF0000"/>
      <name val="Arial"/>
      <family val="2"/>
    </font>
    <font>
      <sz val="12"/>
      <color theme="1"/>
      <name val="Arial"/>
      <family val="2"/>
    </font>
  </fonts>
  <fills count="7">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s>
  <cellStyleXfs count="12">
    <xf numFmtId="0" fontId="0" fillId="0" borderId="0"/>
    <xf numFmtId="0" fontId="7"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0" fontId="1" fillId="0" borderId="0"/>
    <xf numFmtId="0" fontId="31" fillId="0" borderId="0"/>
    <xf numFmtId="0" fontId="8" fillId="0" borderId="0"/>
    <xf numFmtId="0" fontId="1" fillId="0" borderId="0"/>
    <xf numFmtId="9" fontId="1" fillId="0" borderId="0" applyFont="0" applyFill="0" applyBorder="0" applyAlignment="0" applyProtection="0"/>
  </cellStyleXfs>
  <cellXfs count="432">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3" fillId="0" borderId="1" xfId="1" applyFont="1" applyBorder="1" applyAlignment="1">
      <alignment vertical="center" wrapText="1"/>
    </xf>
    <xf numFmtId="4" fontId="3" fillId="0" borderId="1" xfId="1" applyNumberFormat="1" applyFont="1" applyBorder="1" applyAlignment="1">
      <alignment vertical="center" wrapText="1"/>
    </xf>
    <xf numFmtId="0" fontId="0" fillId="0" borderId="0" xfId="1" applyFont="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1" xfId="1" applyFont="1" applyFill="1" applyBorder="1" applyAlignment="1">
      <alignment horizontal="center" vertical="center" wrapText="1"/>
    </xf>
    <xf numFmtId="0" fontId="0" fillId="0" borderId="0" xfId="0" applyAlignment="1">
      <alignment horizontal="center"/>
    </xf>
    <xf numFmtId="9" fontId="9"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3" fillId="0" borderId="0" xfId="0" applyFont="1"/>
    <xf numFmtId="10" fontId="0" fillId="0" borderId="0" xfId="11" applyNumberFormat="1" applyFont="1"/>
    <xf numFmtId="10" fontId="10" fillId="0" borderId="1" xfId="11"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right" vertical="center" wrapText="1"/>
    </xf>
    <xf numFmtId="4" fontId="4" fillId="2" borderId="1" xfId="1" applyNumberFormat="1" applyFont="1" applyFill="1" applyBorder="1" applyAlignment="1">
      <alignment vertical="center" wrapText="1"/>
    </xf>
    <xf numFmtId="165" fontId="4" fillId="2" borderId="1" xfId="3" applyFont="1" applyFill="1" applyBorder="1" applyAlignment="1">
      <alignment vertical="center" wrapText="1"/>
    </xf>
    <xf numFmtId="10" fontId="9" fillId="2" borderId="1" xfId="11" applyNumberFormat="1" applyFont="1" applyFill="1" applyBorder="1" applyAlignment="1">
      <alignment horizontal="center" vertical="center" wrapText="1"/>
    </xf>
    <xf numFmtId="4" fontId="12" fillId="0" borderId="1" xfId="1" applyNumberFormat="1" applyFont="1" applyBorder="1" applyAlignment="1">
      <alignment vertical="center" wrapText="1"/>
    </xf>
    <xf numFmtId="0" fontId="4" fillId="3" borderId="1" xfId="1" applyFont="1" applyFill="1" applyBorder="1" applyAlignment="1">
      <alignment horizontal="center" vertical="center" wrapText="1"/>
    </xf>
    <xf numFmtId="0" fontId="9" fillId="2" borderId="2" xfId="0" applyFont="1" applyFill="1" applyBorder="1" applyAlignment="1">
      <alignment vertical="center" wrapText="1"/>
    </xf>
    <xf numFmtId="4" fontId="0" fillId="0" borderId="0" xfId="0" applyNumberFormat="1"/>
    <xf numFmtId="9" fontId="9" fillId="0" borderId="0" xfId="11" applyFont="1" applyBorder="1" applyAlignment="1">
      <alignment horizontal="center" vertical="center" wrapText="1"/>
    </xf>
    <xf numFmtId="0" fontId="12" fillId="3" borderId="1" xfId="1" applyFont="1" applyFill="1" applyBorder="1" applyAlignment="1">
      <alignment horizontal="center" vertical="center" wrapText="1"/>
    </xf>
    <xf numFmtId="0" fontId="3" fillId="0" borderId="1" xfId="1" applyFont="1" applyFill="1" applyBorder="1" applyAlignment="1">
      <alignment vertical="center" wrapText="1"/>
    </xf>
    <xf numFmtId="4" fontId="13" fillId="0" borderId="1" xfId="0" applyNumberFormat="1" applyFont="1" applyBorder="1"/>
    <xf numFmtId="0" fontId="14" fillId="0" borderId="1" xfId="0" applyFont="1" applyBorder="1"/>
    <xf numFmtId="0" fontId="3" fillId="0" borderId="1" xfId="1" applyFont="1" applyFill="1" applyBorder="1" applyAlignment="1">
      <alignment horizontal="right" vertical="center" wrapText="1"/>
    </xf>
    <xf numFmtId="0" fontId="15" fillId="0" borderId="1" xfId="1" applyFont="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4" fontId="16" fillId="0" borderId="1" xfId="1" applyNumberFormat="1" applyFont="1" applyBorder="1" applyAlignment="1">
      <alignment vertical="center" wrapText="1"/>
    </xf>
    <xf numFmtId="0" fontId="16" fillId="0" borderId="1" xfId="1"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5" fillId="0" borderId="1" xfId="1" applyFont="1" applyBorder="1" applyAlignment="1">
      <alignment horizontal="right" vertical="center" wrapText="1"/>
    </xf>
    <xf numFmtId="4" fontId="15" fillId="0" borderId="1" xfId="1" applyNumberFormat="1" applyFont="1" applyBorder="1" applyAlignment="1">
      <alignment vertical="center" wrapText="1"/>
    </xf>
    <xf numFmtId="0" fontId="16" fillId="0" borderId="1" xfId="0" quotePrefix="1" applyFont="1" applyBorder="1" applyAlignment="1">
      <alignment vertical="center" wrapText="1"/>
    </xf>
    <xf numFmtId="0" fontId="16" fillId="0" borderId="1" xfId="0" quotePrefix="1" applyFont="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0" xfId="1" applyFont="1" applyFill="1" applyAlignment="1">
      <alignment horizontal="left" vertical="center" wrapText="1"/>
    </xf>
    <xf numFmtId="4" fontId="17" fillId="0" borderId="0" xfId="1" applyNumberFormat="1" applyFont="1" applyAlignment="1">
      <alignment vertical="center" wrapText="1"/>
    </xf>
    <xf numFmtId="0" fontId="16" fillId="0" borderId="1" xfId="0" applyFont="1" applyFill="1" applyBorder="1" applyAlignment="1">
      <alignment vertical="center" wrapText="1"/>
    </xf>
    <xf numFmtId="4" fontId="16" fillId="0" borderId="1" xfId="1" applyNumberFormat="1" applyFont="1" applyFill="1" applyBorder="1" applyAlignment="1">
      <alignment vertical="center" wrapText="1"/>
    </xf>
    <xf numFmtId="0" fontId="16" fillId="0" borderId="1" xfId="0" quotePrefix="1" applyFont="1" applyFill="1" applyBorder="1" applyAlignment="1">
      <alignment vertical="center" wrapText="1"/>
    </xf>
    <xf numFmtId="0" fontId="16" fillId="0" borderId="1" xfId="0" quotePrefix="1" applyFont="1" applyFill="1" applyBorder="1" applyAlignment="1">
      <alignment horizontal="center" vertical="center" wrapText="1"/>
    </xf>
    <xf numFmtId="0" fontId="0" fillId="0" borderId="0" xfId="0" applyFill="1"/>
    <xf numFmtId="9" fontId="3" fillId="0" borderId="1" xfId="11" applyFont="1" applyBorder="1" applyAlignment="1">
      <alignment vertical="center" wrapText="1"/>
    </xf>
    <xf numFmtId="9" fontId="4" fillId="2" borderId="1" xfId="11" applyFont="1" applyFill="1" applyBorder="1" applyAlignment="1">
      <alignment vertical="center" wrapText="1"/>
    </xf>
    <xf numFmtId="4" fontId="3" fillId="0" borderId="0" xfId="1" applyNumberFormat="1" applyFont="1" applyFill="1" applyBorder="1" applyAlignment="1">
      <alignment vertical="center" wrapText="1"/>
    </xf>
    <xf numFmtId="4" fontId="3"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5"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8" fillId="0" borderId="1" xfId="1" applyNumberFormat="1" applyFont="1" applyFill="1" applyBorder="1" applyAlignment="1">
      <alignment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7" fillId="0" borderId="4" xfId="1" applyFont="1" applyBorder="1" applyAlignment="1">
      <alignment vertical="center" wrapText="1"/>
    </xf>
    <xf numFmtId="4" fontId="7" fillId="0" borderId="4" xfId="1" applyNumberFormat="1" applyFont="1" applyBorder="1" applyAlignment="1">
      <alignment vertical="center" wrapText="1"/>
    </xf>
    <xf numFmtId="4" fontId="13" fillId="0" borderId="4" xfId="1" applyNumberFormat="1" applyFont="1" applyBorder="1" applyAlignment="1">
      <alignment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left" vertical="center" wrapText="1"/>
    </xf>
    <xf numFmtId="0" fontId="7" fillId="0" borderId="6" xfId="1" applyFont="1" applyBorder="1" applyAlignment="1">
      <alignment horizontal="center" vertical="center" wrapText="1"/>
    </xf>
    <xf numFmtId="0" fontId="7" fillId="0" borderId="6" xfId="1" applyFont="1" applyBorder="1" applyAlignment="1">
      <alignment vertical="center" wrapText="1"/>
    </xf>
    <xf numFmtId="4" fontId="7" fillId="0" borderId="6" xfId="1" applyNumberFormat="1" applyFont="1" applyBorder="1" applyAlignment="1">
      <alignment vertical="center" wrapText="1"/>
    </xf>
    <xf numFmtId="4" fontId="13" fillId="0" borderId="6" xfId="1" applyNumberFormat="1" applyFont="1" applyBorder="1" applyAlignment="1">
      <alignment vertical="center" wrapText="1"/>
    </xf>
    <xf numFmtId="0" fontId="7" fillId="0" borderId="7" xfId="1" applyFont="1" applyBorder="1" applyAlignment="1">
      <alignment horizontal="left"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9" xfId="1" applyFont="1" applyBorder="1" applyAlignment="1">
      <alignment vertical="center" wrapText="1"/>
    </xf>
    <xf numFmtId="4" fontId="7" fillId="0" borderId="9" xfId="1" applyNumberFormat="1" applyFont="1" applyBorder="1" applyAlignment="1">
      <alignment vertical="center" wrapText="1"/>
    </xf>
    <xf numFmtId="4" fontId="13" fillId="0" borderId="9" xfId="1" applyNumberFormat="1" applyFont="1" applyBorder="1" applyAlignment="1">
      <alignment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vertical="center" wrapText="1"/>
    </xf>
    <xf numFmtId="4" fontId="7" fillId="0" borderId="1" xfId="1" applyNumberFormat="1" applyFont="1" applyBorder="1" applyAlignment="1">
      <alignment vertical="center" wrapText="1"/>
    </xf>
    <xf numFmtId="4" fontId="13" fillId="0" borderId="1" xfId="1" applyNumberFormat="1" applyFont="1" applyBorder="1" applyAlignment="1">
      <alignment vertical="center" wrapText="1"/>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1" fillId="0" borderId="1" xfId="1" applyNumberFormat="1" applyFont="1" applyBorder="1" applyAlignment="1">
      <alignment vertical="center" wrapText="1"/>
    </xf>
    <xf numFmtId="0" fontId="7" fillId="0" borderId="10" xfId="1" applyFont="1" applyBorder="1" applyAlignment="1">
      <alignment horizontal="left" vertical="center" wrapText="1"/>
    </xf>
    <xf numFmtId="4" fontId="7" fillId="0" borderId="4" xfId="1" applyNumberFormat="1" applyFont="1" applyFill="1" applyBorder="1" applyAlignment="1">
      <alignment vertical="center" wrapText="1"/>
    </xf>
    <xf numFmtId="4" fontId="7" fillId="0" borderId="6" xfId="1" applyNumberFormat="1" applyFont="1" applyFill="1" applyBorder="1" applyAlignment="1">
      <alignment vertical="center" wrapText="1"/>
    </xf>
    <xf numFmtId="4" fontId="21" fillId="0" borderId="6" xfId="1" applyNumberFormat="1" applyFont="1" applyBorder="1" applyAlignment="1">
      <alignment vertical="center" wrapText="1"/>
    </xf>
    <xf numFmtId="4" fontId="21" fillId="0" borderId="4" xfId="1" applyNumberFormat="1" applyFont="1" applyBorder="1" applyAlignment="1">
      <alignment vertical="center" wrapText="1"/>
    </xf>
    <xf numFmtId="4" fontId="21" fillId="0" borderId="9" xfId="1" applyNumberFormat="1" applyFont="1" applyBorder="1" applyAlignment="1">
      <alignment vertical="center" wrapText="1"/>
    </xf>
    <xf numFmtId="0" fontId="7" fillId="0" borderId="10" xfId="0" applyFont="1" applyBorder="1" applyAlignment="1">
      <alignment horizontal="left" vertical="center" wrapText="1"/>
    </xf>
    <xf numFmtId="0" fontId="7" fillId="0" borderId="11" xfId="1" applyFont="1" applyBorder="1" applyAlignment="1">
      <alignment vertical="center" wrapText="1"/>
    </xf>
    <xf numFmtId="4" fontId="7" fillId="0" borderId="11" xfId="1" applyNumberFormat="1" applyFont="1" applyBorder="1" applyAlignment="1">
      <alignment vertical="center" wrapText="1"/>
    </xf>
    <xf numFmtId="4" fontId="13" fillId="0" borderId="11" xfId="1" applyNumberFormat="1" applyFont="1" applyBorder="1" applyAlignment="1">
      <alignment vertical="center" wrapText="1"/>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 xfId="1" applyFont="1" applyFill="1" applyBorder="1" applyAlignment="1">
      <alignment horizontal="left" vertical="center" wrapText="1"/>
    </xf>
    <xf numFmtId="4" fontId="5" fillId="0" borderId="1" xfId="1" applyNumberFormat="1" applyFont="1" applyBorder="1" applyAlignment="1">
      <alignment horizontal="right" vertical="center" wrapText="1"/>
    </xf>
    <xf numFmtId="4" fontId="22" fillId="0" borderId="1" xfId="1" applyNumberFormat="1" applyFont="1" applyBorder="1" applyAlignment="1">
      <alignment horizontal="right" vertical="center" wrapText="1"/>
    </xf>
    <xf numFmtId="0" fontId="7" fillId="0" borderId="0" xfId="0" applyFont="1"/>
    <xf numFmtId="0" fontId="7" fillId="0" borderId="0" xfId="1" applyFont="1" applyAlignment="1">
      <alignment horizontal="center" vertical="center" wrapText="1"/>
    </xf>
    <xf numFmtId="0" fontId="7" fillId="0" borderId="0" xfId="1" applyFont="1" applyAlignment="1">
      <alignment vertical="center" wrapText="1"/>
    </xf>
    <xf numFmtId="4" fontId="7" fillId="0" borderId="0" xfId="1" applyNumberFormat="1" applyFont="1" applyAlignment="1">
      <alignment vertical="center" wrapText="1"/>
    </xf>
    <xf numFmtId="4" fontId="13" fillId="0" borderId="0" xfId="1" applyNumberFormat="1" applyFont="1" applyAlignment="1">
      <alignment vertical="center" wrapText="1"/>
    </xf>
    <xf numFmtId="0" fontId="7" fillId="0" borderId="0" xfId="1" applyFont="1" applyFill="1" applyAlignment="1">
      <alignment horizontal="center" vertical="center" wrapText="1"/>
    </xf>
    <xf numFmtId="0" fontId="7" fillId="0" borderId="0" xfId="1" applyFont="1" applyAlignment="1">
      <alignment horizontal="right" vertical="center" wrapText="1"/>
    </xf>
    <xf numFmtId="4" fontId="22" fillId="0" borderId="0" xfId="1" applyNumberFormat="1" applyFont="1" applyAlignment="1">
      <alignment vertical="center" wrapText="1"/>
    </xf>
    <xf numFmtId="0" fontId="1" fillId="0" borderId="0" xfId="0" applyFont="1" applyFill="1"/>
    <xf numFmtId="0" fontId="1" fillId="0" borderId="0" xfId="1" applyFont="1" applyFill="1" applyBorder="1" applyAlignment="1">
      <alignment horizontal="center" vertical="center" wrapText="1"/>
    </xf>
    <xf numFmtId="0" fontId="1" fillId="0" borderId="0" xfId="0" applyFont="1" applyFill="1" applyAlignment="1">
      <alignment horizontal="center" vertical="center"/>
    </xf>
    <xf numFmtId="0" fontId="1" fillId="0" borderId="0" xfId="1" applyFont="1" applyFill="1" applyAlignment="1">
      <alignment horizontal="center" vertical="center" wrapText="1"/>
    </xf>
    <xf numFmtId="0" fontId="1" fillId="0" borderId="0" xfId="1" applyFont="1" applyFill="1" applyAlignment="1">
      <alignment vertical="center" wrapText="1"/>
    </xf>
    <xf numFmtId="0" fontId="1" fillId="0" borderId="0" xfId="1" applyFont="1" applyFill="1" applyAlignment="1">
      <alignment horizontal="left" vertical="center" wrapText="1"/>
    </xf>
    <xf numFmtId="0" fontId="1" fillId="0" borderId="0" xfId="1" applyFont="1" applyFill="1" applyBorder="1" applyAlignment="1">
      <alignment horizontal="left" vertical="center" wrapText="1"/>
    </xf>
    <xf numFmtId="0" fontId="32" fillId="0" borderId="0" xfId="1" applyFont="1" applyFill="1" applyAlignment="1">
      <alignment horizontal="center" vertical="center" wrapText="1"/>
    </xf>
    <xf numFmtId="0" fontId="26" fillId="0" borderId="0" xfId="1" applyFont="1" applyFill="1" applyBorder="1" applyAlignment="1">
      <alignment horizontal="left" vertical="center" wrapText="1"/>
    </xf>
    <xf numFmtId="0" fontId="26" fillId="0" borderId="0" xfId="1" applyFont="1" applyFill="1" applyBorder="1" applyAlignment="1">
      <alignment vertical="center" wrapText="1"/>
    </xf>
    <xf numFmtId="0" fontId="26" fillId="0" borderId="0" xfId="1" applyFont="1" applyFill="1" applyBorder="1" applyAlignment="1">
      <alignment horizontal="center" vertical="center" wrapText="1"/>
    </xf>
    <xf numFmtId="0" fontId="26" fillId="0" borderId="0" xfId="0" applyFont="1" applyFill="1" applyAlignment="1">
      <alignment horizontal="center" vertical="center"/>
    </xf>
    <xf numFmtId="4" fontId="26" fillId="6" borderId="4" xfId="1" applyNumberFormat="1" applyFont="1" applyFill="1" applyBorder="1" applyAlignment="1">
      <alignment vertical="center" wrapText="1"/>
    </xf>
    <xf numFmtId="0" fontId="26" fillId="6" borderId="4" xfId="1" applyFont="1" applyFill="1" applyBorder="1" applyAlignment="1">
      <alignment vertical="center" wrapText="1"/>
    </xf>
    <xf numFmtId="0" fontId="26" fillId="6" borderId="4" xfId="1" applyFont="1" applyFill="1" applyBorder="1" applyAlignment="1">
      <alignment horizontal="center" vertical="center" wrapText="1"/>
    </xf>
    <xf numFmtId="4" fontId="26" fillId="6" borderId="6" xfId="1" applyNumberFormat="1" applyFont="1" applyFill="1" applyBorder="1" applyAlignment="1">
      <alignment vertical="center" wrapText="1"/>
    </xf>
    <xf numFmtId="0" fontId="26" fillId="6" borderId="12" xfId="1" applyFont="1" applyFill="1" applyBorder="1" applyAlignment="1">
      <alignment vertical="center" wrapText="1"/>
    </xf>
    <xf numFmtId="0" fontId="26" fillId="6" borderId="6" xfId="1" applyFont="1" applyFill="1" applyBorder="1" applyAlignment="1">
      <alignment horizontal="center" vertical="center" wrapText="1"/>
    </xf>
    <xf numFmtId="0" fontId="26" fillId="6" borderId="7" xfId="1" applyFont="1" applyFill="1" applyBorder="1" applyAlignment="1">
      <alignment horizontal="center" vertical="center" wrapText="1"/>
    </xf>
    <xf numFmtId="4" fontId="26" fillId="6" borderId="1" xfId="1" applyNumberFormat="1" applyFont="1" applyFill="1" applyBorder="1" applyAlignment="1">
      <alignment vertical="center" wrapText="1"/>
    </xf>
    <xf numFmtId="0" fontId="26" fillId="6" borderId="1" xfId="1" applyFont="1" applyFill="1" applyBorder="1" applyAlignment="1">
      <alignment horizontal="left" vertical="center" wrapText="1"/>
    </xf>
    <xf numFmtId="0" fontId="26" fillId="6" borderId="1" xfId="1" applyFont="1" applyFill="1" applyBorder="1" applyAlignment="1">
      <alignment horizontal="center" vertical="center" wrapText="1"/>
    </xf>
    <xf numFmtId="0" fontId="26" fillId="6" borderId="13" xfId="1" applyFont="1" applyFill="1" applyBorder="1" applyAlignment="1">
      <alignment horizontal="center" vertical="center" wrapText="1"/>
    </xf>
    <xf numFmtId="0" fontId="26" fillId="6" borderId="6" xfId="1" applyFont="1" applyFill="1" applyBorder="1" applyAlignment="1">
      <alignment horizontal="left" vertical="center" wrapText="1"/>
    </xf>
    <xf numFmtId="4" fontId="26" fillId="6" borderId="9" xfId="1" applyNumberFormat="1" applyFont="1" applyFill="1" applyBorder="1" applyAlignment="1">
      <alignment vertical="center" wrapText="1"/>
    </xf>
    <xf numFmtId="0" fontId="26" fillId="6" borderId="9" xfId="1" applyFont="1" applyFill="1" applyBorder="1" applyAlignment="1">
      <alignment horizontal="center" vertical="center" wrapText="1"/>
    </xf>
    <xf numFmtId="0" fontId="26" fillId="6" borderId="10" xfId="1" applyFont="1" applyFill="1" applyBorder="1" applyAlignment="1">
      <alignment horizontal="center" vertical="center" wrapText="1"/>
    </xf>
    <xf numFmtId="0" fontId="26" fillId="6" borderId="4" xfId="2" applyFont="1" applyFill="1" applyBorder="1" applyAlignment="1">
      <alignment horizontal="left" vertical="center" wrapText="1"/>
    </xf>
    <xf numFmtId="0" fontId="26" fillId="6" borderId="1" xfId="2" applyFont="1" applyFill="1" applyBorder="1" applyAlignment="1">
      <alignment horizontal="left" vertical="center" wrapText="1"/>
    </xf>
    <xf numFmtId="14" fontId="26" fillId="6" borderId="1" xfId="1" applyNumberFormat="1" applyFont="1" applyFill="1" applyBorder="1" applyAlignment="1">
      <alignment horizontal="center" vertical="center" wrapText="1"/>
    </xf>
    <xf numFmtId="4" fontId="26" fillId="6" borderId="14" xfId="1" applyNumberFormat="1" applyFont="1" applyFill="1" applyBorder="1" applyAlignment="1">
      <alignment vertical="center" wrapText="1"/>
    </xf>
    <xf numFmtId="0" fontId="26" fillId="6" borderId="14" xfId="1" applyFont="1" applyFill="1" applyBorder="1" applyAlignment="1">
      <alignment vertical="center" wrapText="1"/>
    </xf>
    <xf numFmtId="4" fontId="26" fillId="6" borderId="11" xfId="1" applyNumberFormat="1" applyFont="1" applyFill="1" applyBorder="1" applyAlignment="1">
      <alignment vertical="center" wrapText="1"/>
    </xf>
    <xf numFmtId="164" fontId="26" fillId="6" borderId="1" xfId="4" applyFont="1" applyFill="1" applyBorder="1" applyAlignment="1">
      <alignment horizontal="center" vertical="center" wrapText="1"/>
    </xf>
    <xf numFmtId="0" fontId="26" fillId="6" borderId="13" xfId="2" applyFont="1" applyFill="1" applyBorder="1" applyAlignment="1">
      <alignment horizontal="center" vertical="center" wrapText="1"/>
    </xf>
    <xf numFmtId="0" fontId="26" fillId="6" borderId="6" xfId="2" applyFont="1" applyFill="1" applyBorder="1" applyAlignment="1">
      <alignment horizontal="left" vertical="center" wrapText="1"/>
    </xf>
    <xf numFmtId="4" fontId="26" fillId="6" borderId="12" xfId="1" applyNumberFormat="1" applyFont="1" applyFill="1" applyBorder="1" applyAlignment="1">
      <alignment vertical="center" wrapText="1"/>
    </xf>
    <xf numFmtId="49" fontId="26" fillId="6" borderId="9" xfId="0" applyNumberFormat="1" applyFont="1" applyFill="1" applyBorder="1" applyAlignment="1">
      <alignment vertical="top" wrapText="1"/>
    </xf>
    <xf numFmtId="164" fontId="26" fillId="6" borderId="9" xfId="4" applyFont="1" applyFill="1" applyBorder="1" applyAlignment="1">
      <alignment horizontal="center" vertical="center" wrapText="1"/>
    </xf>
    <xf numFmtId="0" fontId="26" fillId="6" borderId="15" xfId="1" applyFont="1" applyFill="1" applyBorder="1" applyAlignment="1">
      <alignment horizontal="center" vertical="center" wrapText="1"/>
    </xf>
    <xf numFmtId="164" fontId="26" fillId="6" borderId="15" xfId="4" applyFont="1" applyFill="1" applyBorder="1" applyAlignment="1">
      <alignment horizontal="center" vertical="center" wrapText="1"/>
    </xf>
    <xf numFmtId="4" fontId="26" fillId="6" borderId="4" xfId="2" applyNumberFormat="1" applyFont="1" applyFill="1" applyBorder="1" applyAlignment="1">
      <alignment vertical="center" wrapText="1"/>
    </xf>
    <xf numFmtId="0" fontId="26" fillId="6" borderId="4"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4" fontId="26" fillId="6" borderId="1" xfId="2" applyNumberFormat="1" applyFont="1" applyFill="1" applyBorder="1" applyAlignment="1">
      <alignment vertical="center" wrapText="1"/>
    </xf>
    <xf numFmtId="0" fontId="26" fillId="6" borderId="16" xfId="2" applyFont="1" applyFill="1" applyBorder="1" applyAlignment="1">
      <alignment horizontal="center" vertical="center" wrapText="1"/>
    </xf>
    <xf numFmtId="0" fontId="27" fillId="0" borderId="17" xfId="1" applyFont="1" applyFill="1" applyBorder="1" applyAlignment="1">
      <alignment vertical="center" wrapText="1"/>
    </xf>
    <xf numFmtId="4" fontId="26" fillId="6" borderId="4" xfId="2" applyNumberFormat="1"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5" xfId="0" applyFont="1" applyFill="1" applyBorder="1" applyAlignment="1">
      <alignment horizontal="center" vertical="center" wrapText="1"/>
    </xf>
    <xf numFmtId="4" fontId="26" fillId="6" borderId="6" xfId="2" applyNumberFormat="1" applyFont="1" applyFill="1" applyBorder="1" applyAlignment="1">
      <alignment vertical="center" wrapText="1"/>
    </xf>
    <xf numFmtId="0" fontId="26" fillId="6" borderId="6" xfId="2" applyFont="1" applyFill="1" applyBorder="1" applyAlignment="1">
      <alignment horizontal="center" vertical="center" wrapText="1"/>
    </xf>
    <xf numFmtId="0" fontId="26" fillId="6" borderId="7" xfId="2" applyFont="1" applyFill="1" applyBorder="1" applyAlignment="1">
      <alignment horizontal="center" vertical="center" wrapText="1"/>
    </xf>
    <xf numFmtId="0" fontId="26" fillId="6" borderId="18" xfId="1" applyFont="1" applyFill="1" applyBorder="1" applyAlignment="1">
      <alignment vertical="center" wrapText="1"/>
    </xf>
    <xf numFmtId="0" fontId="26" fillId="6" borderId="19"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26" fillId="6" borderId="5" xfId="2" applyFont="1" applyFill="1" applyBorder="1" applyAlignment="1">
      <alignment horizontal="center" vertical="center" wrapText="1"/>
    </xf>
    <xf numFmtId="0" fontId="26" fillId="6" borderId="21" xfId="2" applyFont="1" applyFill="1" applyBorder="1" applyAlignment="1">
      <alignment vertical="center" wrapText="1"/>
    </xf>
    <xf numFmtId="0" fontId="26" fillId="6" borderId="1" xfId="2" applyFont="1" applyFill="1" applyBorder="1" applyAlignment="1">
      <alignment vertical="center" wrapText="1"/>
    </xf>
    <xf numFmtId="0" fontId="26" fillId="6" borderId="1" xfId="2" applyFont="1" applyFill="1" applyBorder="1" applyAlignment="1">
      <alignment horizontal="center" vertical="center" wrapText="1"/>
    </xf>
    <xf numFmtId="4" fontId="26" fillId="6" borderId="1" xfId="2" applyNumberFormat="1" applyFont="1" applyFill="1" applyBorder="1" applyAlignment="1">
      <alignment horizontal="center" vertical="center" wrapText="1"/>
    </xf>
    <xf numFmtId="4" fontId="26" fillId="6" borderId="6" xfId="2" applyNumberFormat="1"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49" fontId="26" fillId="6" borderId="6" xfId="2" applyNumberFormat="1" applyFont="1" applyFill="1" applyBorder="1" applyAlignment="1">
      <alignment horizontal="left" vertical="center" wrapText="1"/>
    </xf>
    <xf numFmtId="14" fontId="26" fillId="6" borderId="6" xfId="2" applyNumberFormat="1" applyFont="1" applyFill="1" applyBorder="1" applyAlignment="1">
      <alignment horizontal="center" vertical="center" wrapText="1"/>
    </xf>
    <xf numFmtId="4" fontId="26" fillId="6" borderId="11" xfId="2" applyNumberFormat="1" applyFont="1" applyFill="1" applyBorder="1" applyAlignment="1">
      <alignment vertical="center" wrapText="1"/>
    </xf>
    <xf numFmtId="0" fontId="26" fillId="6" borderId="14" xfId="2" applyFont="1" applyFill="1" applyBorder="1" applyAlignment="1">
      <alignment horizontal="left" vertical="center" wrapText="1"/>
    </xf>
    <xf numFmtId="0" fontId="26" fillId="6" borderId="11" xfId="2" applyFont="1" applyFill="1" applyBorder="1" applyAlignment="1">
      <alignment horizontal="center" vertical="center" wrapText="1"/>
    </xf>
    <xf numFmtId="14" fontId="26" fillId="6" borderId="11" xfId="2" applyNumberFormat="1" applyFont="1" applyFill="1" applyBorder="1" applyAlignment="1">
      <alignment horizontal="center" vertical="center" wrapText="1"/>
    </xf>
    <xf numFmtId="0" fontId="26" fillId="6" borderId="14" xfId="2" applyFont="1" applyFill="1" applyBorder="1" applyAlignment="1">
      <alignment horizontal="center" vertical="center" wrapText="1"/>
    </xf>
    <xf numFmtId="49" fontId="26" fillId="6" borderId="22" xfId="2" applyNumberFormat="1" applyFont="1" applyFill="1" applyBorder="1" applyAlignment="1">
      <alignment horizontal="center" vertical="center" wrapText="1"/>
    </xf>
    <xf numFmtId="49" fontId="26" fillId="6" borderId="3" xfId="2" applyNumberFormat="1" applyFont="1" applyFill="1" applyBorder="1" applyAlignment="1">
      <alignment horizontal="right" vertical="center" wrapText="1"/>
    </xf>
    <xf numFmtId="0" fontId="25" fillId="6" borderId="3" xfId="2" applyFont="1" applyFill="1" applyBorder="1" applyAlignment="1">
      <alignment horizontal="center" vertical="center" wrapText="1"/>
    </xf>
    <xf numFmtId="164" fontId="25" fillId="6" borderId="3" xfId="4" applyFont="1" applyFill="1" applyBorder="1" applyAlignment="1">
      <alignment horizontal="center" vertical="center" wrapText="1"/>
    </xf>
    <xf numFmtId="14" fontId="25" fillId="6" borderId="3" xfId="2" applyNumberFormat="1" applyFont="1" applyFill="1" applyBorder="1" applyAlignment="1">
      <alignment horizontal="center" vertical="center" wrapText="1"/>
    </xf>
    <xf numFmtId="0" fontId="26" fillId="6" borderId="3" xfId="2" applyFont="1" applyFill="1" applyBorder="1" applyAlignment="1">
      <alignment horizontal="center" vertical="center" wrapText="1"/>
    </xf>
    <xf numFmtId="0" fontId="26" fillId="6" borderId="23" xfId="2" applyFont="1" applyFill="1" applyBorder="1" applyAlignment="1">
      <alignment horizontal="center" vertical="center" wrapText="1"/>
    </xf>
    <xf numFmtId="0" fontId="26" fillId="6" borderId="11" xfId="2" applyFont="1" applyFill="1" applyBorder="1" applyAlignment="1">
      <alignment horizontal="left" vertical="center" wrapText="1"/>
    </xf>
    <xf numFmtId="0" fontId="26" fillId="6" borderId="11" xfId="2" applyFont="1" applyFill="1" applyBorder="1" applyAlignment="1">
      <alignment vertical="center" wrapText="1"/>
    </xf>
    <xf numFmtId="0" fontId="26" fillId="6" borderId="21" xfId="1" applyFont="1" applyFill="1" applyBorder="1" applyAlignment="1">
      <alignment vertical="center" wrapText="1"/>
    </xf>
    <xf numFmtId="0" fontId="26" fillId="6" borderId="2" xfId="1" applyFont="1" applyFill="1" applyBorder="1" applyAlignment="1">
      <alignment horizontal="center" vertical="center" wrapText="1"/>
    </xf>
    <xf numFmtId="164" fontId="26" fillId="6" borderId="4" xfId="4" applyFont="1" applyFill="1" applyBorder="1" applyAlignment="1">
      <alignment horizontal="center" vertical="center" wrapText="1"/>
    </xf>
    <xf numFmtId="14" fontId="26" fillId="6" borderId="4" xfId="1" applyNumberFormat="1" applyFont="1" applyFill="1" applyBorder="1" applyAlignment="1">
      <alignment horizontal="center" vertical="center" wrapText="1"/>
    </xf>
    <xf numFmtId="0" fontId="26" fillId="6" borderId="24" xfId="1" applyFont="1" applyFill="1" applyBorder="1" applyAlignment="1">
      <alignment horizontal="center" vertical="center" wrapText="1"/>
    </xf>
    <xf numFmtId="0" fontId="26" fillId="6" borderId="8" xfId="1" applyFont="1" applyFill="1" applyBorder="1" applyAlignment="1">
      <alignment horizontal="center" vertical="center" wrapText="1"/>
    </xf>
    <xf numFmtId="0" fontId="26" fillId="6" borderId="4" xfId="2" applyFont="1" applyFill="1" applyBorder="1" applyAlignment="1">
      <alignment vertical="center" wrapText="1"/>
    </xf>
    <xf numFmtId="0" fontId="26" fillId="6" borderId="6" xfId="2" applyFont="1" applyFill="1" applyBorder="1" applyAlignment="1">
      <alignment vertical="center" wrapText="1"/>
    </xf>
    <xf numFmtId="0" fontId="26" fillId="6" borderId="1" xfId="1" applyFont="1" applyFill="1" applyBorder="1" applyAlignment="1">
      <alignment vertical="center" wrapText="1"/>
    </xf>
    <xf numFmtId="0" fontId="26" fillId="6" borderId="6" xfId="1" applyFont="1" applyFill="1" applyBorder="1" applyAlignment="1">
      <alignment vertical="center" wrapText="1"/>
    </xf>
    <xf numFmtId="0" fontId="26" fillId="6" borderId="8" xfId="1" applyFont="1" applyFill="1" applyBorder="1" applyAlignment="1">
      <alignment vertical="center" wrapText="1"/>
    </xf>
    <xf numFmtId="0" fontId="27" fillId="0" borderId="17" xfId="1" applyFont="1" applyFill="1" applyBorder="1" applyAlignment="1">
      <alignment horizontal="center" vertical="center" wrapText="1"/>
    </xf>
    <xf numFmtId="0" fontId="26" fillId="6" borderId="25" xfId="2" applyFont="1" applyFill="1" applyBorder="1" applyAlignment="1">
      <alignment horizontal="center" vertical="center" wrapText="1"/>
    </xf>
    <xf numFmtId="0" fontId="26" fillId="6" borderId="2" xfId="2" applyFont="1" applyFill="1" applyBorder="1" applyAlignment="1">
      <alignment horizontal="center" vertical="center" wrapText="1"/>
    </xf>
    <xf numFmtId="0" fontId="26" fillId="6" borderId="26" xfId="2" applyFont="1" applyFill="1" applyBorder="1" applyAlignment="1">
      <alignment horizontal="center" vertical="center" wrapText="1"/>
    </xf>
    <xf numFmtId="0" fontId="26" fillId="6" borderId="16" xfId="1" applyFont="1" applyFill="1" applyBorder="1" applyAlignment="1">
      <alignment horizontal="center" vertical="center" wrapText="1"/>
    </xf>
    <xf numFmtId="0" fontId="26" fillId="6" borderId="26" xfId="1" applyFont="1" applyFill="1" applyBorder="1" applyAlignment="1">
      <alignment horizontal="center" vertical="center" wrapText="1"/>
    </xf>
    <xf numFmtId="0" fontId="26" fillId="6" borderId="27" xfId="1" applyFont="1" applyFill="1" applyBorder="1" applyAlignment="1">
      <alignment horizontal="center" vertical="center" wrapText="1"/>
    </xf>
    <xf numFmtId="49" fontId="26" fillId="6" borderId="26" xfId="2" applyNumberFormat="1" applyFont="1" applyFill="1" applyBorder="1" applyAlignment="1">
      <alignment horizontal="center" vertical="center" wrapText="1"/>
    </xf>
    <xf numFmtId="14" fontId="26" fillId="6" borderId="28" xfId="1" applyNumberFormat="1" applyFont="1" applyFill="1" applyBorder="1" applyAlignment="1">
      <alignment horizontal="center" vertical="center" wrapText="1"/>
    </xf>
    <xf numFmtId="0" fontId="26" fillId="6" borderId="21" xfId="1" applyFont="1" applyFill="1" applyBorder="1" applyAlignment="1">
      <alignment horizontal="center" vertical="center" wrapText="1"/>
    </xf>
    <xf numFmtId="0" fontId="26" fillId="6" borderId="14" xfId="1" applyFont="1" applyFill="1" applyBorder="1" applyAlignment="1">
      <alignment horizontal="center" vertical="center" wrapText="1"/>
    </xf>
    <xf numFmtId="0" fontId="26" fillId="6" borderId="29" xfId="1" applyFont="1" applyFill="1" applyBorder="1" applyAlignment="1">
      <alignment horizontal="center" vertical="center" wrapText="1"/>
    </xf>
    <xf numFmtId="0" fontId="27" fillId="0" borderId="30" xfId="1" applyFont="1" applyFill="1" applyBorder="1" applyAlignment="1">
      <alignment horizontal="center" vertical="center" wrapText="1"/>
    </xf>
    <xf numFmtId="14" fontId="26" fillId="6" borderId="10" xfId="1" applyNumberFormat="1" applyFont="1" applyFill="1" applyBorder="1" applyAlignment="1">
      <alignment horizontal="center" vertical="center" wrapText="1"/>
    </xf>
    <xf numFmtId="14" fontId="26" fillId="6" borderId="31" xfId="1" applyNumberFormat="1" applyFont="1" applyFill="1" applyBorder="1" applyAlignment="1">
      <alignment horizontal="center" vertical="center" wrapText="1"/>
    </xf>
    <xf numFmtId="14" fontId="26" fillId="6" borderId="31" xfId="2" applyNumberFormat="1" applyFont="1" applyFill="1" applyBorder="1" applyAlignment="1">
      <alignment horizontal="center" vertical="center" wrapText="1"/>
    </xf>
    <xf numFmtId="0" fontId="26" fillId="6" borderId="8" xfId="2" applyFont="1" applyFill="1" applyBorder="1" applyAlignment="1">
      <alignment vertical="center" wrapText="1"/>
    </xf>
    <xf numFmtId="14" fontId="26" fillId="6" borderId="10" xfId="2" applyNumberFormat="1" applyFont="1" applyFill="1" applyBorder="1" applyAlignment="1">
      <alignment horizontal="center" vertical="center" wrapText="1"/>
    </xf>
    <xf numFmtId="49" fontId="26" fillId="6" borderId="14" xfId="0" applyNumberFormat="1" applyFont="1" applyFill="1" applyBorder="1" applyAlignment="1">
      <alignment horizontal="left" vertical="top" wrapText="1"/>
    </xf>
    <xf numFmtId="49" fontId="26" fillId="6" borderId="14" xfId="0" applyNumberFormat="1" applyFont="1" applyFill="1" applyBorder="1" applyAlignment="1">
      <alignment vertical="top" wrapText="1"/>
    </xf>
    <xf numFmtId="164" fontId="26" fillId="6" borderId="14" xfId="4" applyFont="1" applyFill="1" applyBorder="1" applyAlignment="1">
      <alignment horizontal="center" vertical="center" wrapText="1"/>
    </xf>
    <xf numFmtId="0" fontId="26" fillId="6" borderId="32" xfId="1" applyFont="1" applyFill="1" applyBorder="1" applyAlignment="1">
      <alignment horizontal="center" vertical="center" wrapText="1"/>
    </xf>
    <xf numFmtId="49" fontId="26" fillId="6" borderId="1" xfId="0" applyNumberFormat="1" applyFont="1" applyFill="1" applyBorder="1" applyAlignment="1">
      <alignment horizontal="left" vertical="top" wrapText="1"/>
    </xf>
    <xf numFmtId="49" fontId="26" fillId="6" borderId="1" xfId="0" applyNumberFormat="1" applyFont="1" applyFill="1" applyBorder="1" applyAlignment="1">
      <alignment vertical="top" wrapText="1"/>
    </xf>
    <xf numFmtId="0" fontId="26" fillId="6" borderId="30" xfId="2" applyFont="1" applyFill="1" applyBorder="1" applyAlignment="1">
      <alignment vertical="center" wrapText="1"/>
    </xf>
    <xf numFmtId="14" fontId="26" fillId="6" borderId="33" xfId="2" applyNumberFormat="1" applyFont="1" applyFill="1" applyBorder="1" applyAlignment="1">
      <alignment horizontal="center" vertical="center" wrapText="1"/>
    </xf>
    <xf numFmtId="4" fontId="26" fillId="0" borderId="1" xfId="1" applyNumberFormat="1" applyFont="1" applyFill="1" applyBorder="1" applyAlignment="1">
      <alignment vertical="center" wrapText="1"/>
    </xf>
    <xf numFmtId="0" fontId="26" fillId="0" borderId="1" xfId="1" applyFont="1" applyFill="1" applyBorder="1" applyAlignment="1">
      <alignment horizontal="center" vertical="center" wrapText="1"/>
    </xf>
    <xf numFmtId="0" fontId="26" fillId="6" borderId="34" xfId="1" applyFont="1" applyFill="1" applyBorder="1" applyAlignment="1">
      <alignment horizontal="center" vertical="center" wrapText="1"/>
    </xf>
    <xf numFmtId="0" fontId="26" fillId="0" borderId="32" xfId="1" applyFont="1" applyFill="1" applyBorder="1" applyAlignment="1">
      <alignment horizontal="center" vertical="center" wrapText="1"/>
    </xf>
    <xf numFmtId="0" fontId="26" fillId="0" borderId="1" xfId="1" applyNumberFormat="1" applyFont="1" applyFill="1" applyBorder="1" applyAlignment="1">
      <alignment vertical="center" wrapText="1"/>
    </xf>
    <xf numFmtId="0" fontId="26" fillId="0" borderId="1" xfId="1" applyFont="1" applyFill="1" applyBorder="1" applyAlignment="1">
      <alignment vertical="center" wrapText="1"/>
    </xf>
    <xf numFmtId="0" fontId="26" fillId="0" borderId="13" xfId="1" applyFont="1" applyFill="1" applyBorder="1" applyAlignment="1">
      <alignment horizontal="center" vertical="center" wrapText="1"/>
    </xf>
    <xf numFmtId="0" fontId="26" fillId="0" borderId="16" xfId="1" applyFont="1" applyFill="1" applyBorder="1" applyAlignment="1">
      <alignment horizontal="center" vertical="center" wrapText="1"/>
    </xf>
    <xf numFmtId="4" fontId="26" fillId="0" borderId="4" xfId="1" applyNumberFormat="1" applyFont="1" applyFill="1" applyBorder="1" applyAlignment="1">
      <alignment vertical="center" wrapText="1"/>
    </xf>
    <xf numFmtId="0" fontId="26" fillId="0" borderId="4" xfId="1" applyFont="1" applyFill="1" applyBorder="1" applyAlignment="1">
      <alignment horizontal="center" vertical="center" wrapText="1"/>
    </xf>
    <xf numFmtId="0" fontId="26" fillId="0" borderId="5" xfId="1" applyFont="1" applyFill="1" applyBorder="1" applyAlignment="1">
      <alignment horizontal="center" vertical="center" wrapText="1"/>
    </xf>
    <xf numFmtId="0" fontId="26" fillId="0" borderId="16" xfId="2" applyFont="1" applyFill="1" applyBorder="1" applyAlignment="1">
      <alignment horizontal="center" vertical="center" wrapText="1"/>
    </xf>
    <xf numFmtId="4" fontId="26" fillId="0" borderId="4" xfId="2" applyNumberFormat="1" applyFont="1" applyFill="1" applyBorder="1" applyAlignment="1">
      <alignment vertical="center" wrapText="1"/>
    </xf>
    <xf numFmtId="0" fontId="26" fillId="0" borderId="4" xfId="2" applyFont="1" applyFill="1" applyBorder="1" applyAlignment="1">
      <alignment vertical="center" wrapText="1"/>
    </xf>
    <xf numFmtId="0" fontId="26" fillId="0" borderId="4" xfId="2" applyFont="1" applyFill="1" applyBorder="1" applyAlignment="1">
      <alignment horizontal="center" vertical="center" wrapText="1"/>
    </xf>
    <xf numFmtId="4" fontId="26" fillId="0" borderId="4" xfId="2" applyNumberFormat="1" applyFont="1" applyFill="1" applyBorder="1" applyAlignment="1">
      <alignment horizontal="center" vertical="center" wrapText="1"/>
    </xf>
    <xf numFmtId="14" fontId="26" fillId="0" borderId="4" xfId="2" applyNumberFormat="1" applyFont="1" applyFill="1" applyBorder="1" applyAlignment="1">
      <alignment horizontal="center" vertical="center" wrapText="1"/>
    </xf>
    <xf numFmtId="0" fontId="26" fillId="0" borderId="5" xfId="2" applyFont="1" applyFill="1" applyBorder="1" applyAlignment="1">
      <alignment horizontal="center" vertical="center" wrapText="1"/>
    </xf>
    <xf numFmtId="49" fontId="26" fillId="0" borderId="29" xfId="2" applyNumberFormat="1" applyFont="1" applyFill="1" applyBorder="1" applyAlignment="1">
      <alignment horizontal="center" vertical="center" wrapText="1"/>
    </xf>
    <xf numFmtId="4" fontId="26" fillId="0" borderId="15" xfId="2" applyNumberFormat="1" applyFont="1" applyFill="1" applyBorder="1" applyAlignment="1">
      <alignment vertical="center" wrapText="1"/>
    </xf>
    <xf numFmtId="49" fontId="26" fillId="0" borderId="15" xfId="2" applyNumberFormat="1" applyFont="1" applyFill="1" applyBorder="1" applyAlignment="1">
      <alignment horizontal="left" vertical="center" wrapText="1"/>
    </xf>
    <xf numFmtId="0" fontId="26" fillId="0" borderId="15" xfId="2" applyFont="1" applyFill="1" applyBorder="1" applyAlignment="1">
      <alignment vertical="center" wrapText="1"/>
    </xf>
    <xf numFmtId="0" fontId="26" fillId="0" borderId="15" xfId="2" applyFont="1" applyFill="1" applyBorder="1" applyAlignment="1">
      <alignment horizontal="center" vertical="center" wrapText="1"/>
    </xf>
    <xf numFmtId="0" fontId="26" fillId="0" borderId="35" xfId="2" applyFont="1" applyFill="1" applyBorder="1" applyAlignment="1">
      <alignment horizontal="center" vertical="center" wrapText="1"/>
    </xf>
    <xf numFmtId="0" fontId="26" fillId="0" borderId="4" xfId="2" applyFont="1" applyFill="1" applyBorder="1" applyAlignment="1">
      <alignment horizontal="left" vertical="center" wrapText="1"/>
    </xf>
    <xf numFmtId="0" fontId="26" fillId="0" borderId="4" xfId="1" applyFont="1" applyFill="1" applyBorder="1" applyAlignment="1">
      <alignment vertical="center" wrapText="1"/>
    </xf>
    <xf numFmtId="0" fontId="26" fillId="0" borderId="36" xfId="2" applyFont="1" applyFill="1" applyBorder="1" applyAlignment="1">
      <alignment horizontal="center" vertical="center" wrapText="1"/>
    </xf>
    <xf numFmtId="0" fontId="26" fillId="0" borderId="4" xfId="2" applyNumberFormat="1" applyFont="1" applyFill="1" applyBorder="1" applyAlignment="1">
      <alignment horizontal="left" vertical="center" wrapText="1"/>
    </xf>
    <xf numFmtId="0" fontId="26" fillId="0" borderId="2" xfId="2" applyFont="1" applyFill="1" applyBorder="1" applyAlignment="1">
      <alignment horizontal="center" vertical="center" wrapText="1"/>
    </xf>
    <xf numFmtId="4" fontId="26" fillId="0" borderId="1" xfId="2" applyNumberFormat="1" applyFont="1" applyFill="1" applyBorder="1" applyAlignment="1">
      <alignment vertical="center" wrapText="1"/>
    </xf>
    <xf numFmtId="0" fontId="26" fillId="0" borderId="11" xfId="1" applyFont="1" applyFill="1" applyBorder="1" applyAlignment="1">
      <alignment vertical="center" wrapText="1"/>
    </xf>
    <xf numFmtId="164" fontId="26" fillId="0" borderId="1" xfId="4" applyFont="1" applyFill="1" applyBorder="1" applyAlignment="1">
      <alignment horizontal="center" vertical="center" wrapText="1"/>
    </xf>
    <xf numFmtId="14" fontId="26" fillId="0" borderId="1" xfId="1" applyNumberFormat="1" applyFont="1" applyFill="1" applyBorder="1" applyAlignment="1">
      <alignment horizontal="center" vertical="center" wrapText="1"/>
    </xf>
    <xf numFmtId="0" fontId="26" fillId="0" borderId="13" xfId="2" applyFont="1" applyFill="1" applyBorder="1" applyAlignment="1">
      <alignment horizontal="center" vertical="center" wrapText="1"/>
    </xf>
    <xf numFmtId="0" fontId="26" fillId="0" borderId="2" xfId="1" applyFont="1" applyFill="1" applyBorder="1" applyAlignment="1">
      <alignment horizontal="center" vertical="center" wrapText="1"/>
    </xf>
    <xf numFmtId="0" fontId="26" fillId="0" borderId="36" xfId="1" applyFont="1" applyFill="1" applyBorder="1" applyAlignment="1">
      <alignment horizontal="center" vertical="center" wrapText="1"/>
    </xf>
    <xf numFmtId="0" fontId="26" fillId="0" borderId="4" xfId="1" applyFont="1" applyFill="1" applyBorder="1" applyAlignment="1">
      <alignment horizontal="left" vertical="center" wrapText="1"/>
    </xf>
    <xf numFmtId="0" fontId="26" fillId="0" borderId="1" xfId="1" applyFont="1" applyFill="1" applyBorder="1" applyAlignment="1">
      <alignment horizontal="left" vertical="center" wrapText="1"/>
    </xf>
    <xf numFmtId="4" fontId="26" fillId="0" borderId="6" xfId="1" applyNumberFormat="1" applyFont="1" applyFill="1" applyBorder="1" applyAlignment="1">
      <alignment vertical="center" wrapText="1"/>
    </xf>
    <xf numFmtId="0" fontId="26" fillId="0" borderId="9" xfId="1" applyFont="1" applyFill="1" applyBorder="1" applyAlignment="1">
      <alignment horizontal="center" vertical="center" wrapText="1"/>
    </xf>
    <xf numFmtId="4" fontId="26" fillId="0" borderId="9" xfId="1" applyNumberFormat="1" applyFont="1" applyFill="1" applyBorder="1" applyAlignment="1">
      <alignment vertical="center" wrapText="1"/>
    </xf>
    <xf numFmtId="49" fontId="26" fillId="0" borderId="9" xfId="0" applyNumberFormat="1" applyFont="1" applyFill="1" applyBorder="1" applyAlignment="1">
      <alignment vertical="top" wrapText="1"/>
    </xf>
    <xf numFmtId="164" fontId="26" fillId="0" borderId="9" xfId="4" applyFont="1" applyFill="1" applyBorder="1" applyAlignment="1">
      <alignment horizontal="center" vertical="center" wrapText="1"/>
    </xf>
    <xf numFmtId="0" fontId="26" fillId="0" borderId="10" xfId="1" applyFont="1" applyFill="1" applyBorder="1" applyAlignment="1">
      <alignment horizontal="center" vertical="center" wrapText="1"/>
    </xf>
    <xf numFmtId="0" fontId="19" fillId="0" borderId="19" xfId="1" applyFont="1" applyFill="1" applyBorder="1" applyAlignment="1">
      <alignment vertical="center" wrapText="1"/>
    </xf>
    <xf numFmtId="0" fontId="19" fillId="0" borderId="37" xfId="1" applyFont="1" applyFill="1" applyBorder="1" applyAlignment="1">
      <alignment vertical="center" wrapText="1"/>
    </xf>
    <xf numFmtId="0" fontId="19" fillId="0" borderId="38" xfId="1" applyFont="1" applyFill="1" applyBorder="1" applyAlignment="1">
      <alignment vertical="center" wrapText="1"/>
    </xf>
    <xf numFmtId="0" fontId="26" fillId="0" borderId="0" xfId="0" applyFont="1" applyFill="1"/>
    <xf numFmtId="0" fontId="19" fillId="6" borderId="19" xfId="0" applyFont="1" applyFill="1" applyBorder="1" applyAlignment="1">
      <alignment horizontal="center" vertical="center" wrapText="1"/>
    </xf>
    <xf numFmtId="0" fontId="19" fillId="6" borderId="39"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28" fillId="0" borderId="0" xfId="0" applyFont="1" applyFill="1"/>
    <xf numFmtId="0" fontId="5" fillId="0" borderId="0" xfId="1" applyFont="1" applyFill="1" applyAlignment="1">
      <alignment horizontal="center" vertical="center" wrapText="1"/>
    </xf>
    <xf numFmtId="0" fontId="33" fillId="0" borderId="0" xfId="0" applyFont="1" applyFill="1"/>
    <xf numFmtId="0" fontId="28" fillId="0" borderId="0" xfId="0" applyFont="1" applyFill="1" applyAlignment="1">
      <alignment horizontal="center"/>
    </xf>
    <xf numFmtId="0" fontId="28" fillId="0" borderId="0" xfId="1" applyFont="1" applyFill="1" applyAlignment="1">
      <alignment horizontal="center" vertical="center" wrapText="1"/>
    </xf>
    <xf numFmtId="0" fontId="26" fillId="6" borderId="4" xfId="1" applyNumberFormat="1" applyFont="1" applyFill="1" applyBorder="1" applyAlignment="1">
      <alignment vertical="center" wrapText="1"/>
    </xf>
    <xf numFmtId="49" fontId="26" fillId="6" borderId="4" xfId="2" applyNumberFormat="1" applyFont="1" applyFill="1" applyBorder="1" applyAlignment="1">
      <alignment horizontal="left" vertical="center" wrapText="1"/>
    </xf>
    <xf numFmtId="0" fontId="26" fillId="6" borderId="4" xfId="2" applyNumberFormat="1" applyFont="1" applyFill="1" applyBorder="1" applyAlignment="1">
      <alignment horizontal="left" vertical="center" wrapText="1"/>
    </xf>
    <xf numFmtId="0" fontId="26" fillId="6" borderId="4" xfId="1" applyFont="1" applyFill="1" applyBorder="1" applyAlignment="1">
      <alignment horizontal="left" vertical="center" wrapText="1"/>
    </xf>
    <xf numFmtId="0" fontId="26" fillId="0" borderId="25" xfId="1" applyFont="1" applyFill="1" applyBorder="1" applyAlignment="1">
      <alignment horizontal="center" vertical="center" wrapText="1"/>
    </xf>
    <xf numFmtId="4" fontId="26" fillId="0" borderId="11" xfId="1" applyNumberFormat="1" applyFont="1" applyFill="1" applyBorder="1" applyAlignment="1">
      <alignment vertical="center" wrapText="1"/>
    </xf>
    <xf numFmtId="49" fontId="26" fillId="6" borderId="11" xfId="1" applyNumberFormat="1" applyFont="1" applyFill="1" applyBorder="1" applyAlignment="1">
      <alignment horizontal="left" vertical="center" wrapText="1"/>
    </xf>
    <xf numFmtId="0" fontId="26" fillId="6" borderId="11" xfId="1" applyNumberFormat="1" applyFont="1" applyFill="1" applyBorder="1" applyAlignment="1">
      <alignment vertical="center" wrapText="1"/>
    </xf>
    <xf numFmtId="0" fontId="26" fillId="0" borderId="11" xfId="1" applyFont="1" applyFill="1" applyBorder="1" applyAlignment="1">
      <alignment horizontal="center" vertical="center" wrapText="1"/>
    </xf>
    <xf numFmtId="0" fontId="26" fillId="0" borderId="40" xfId="1" applyFont="1" applyFill="1" applyBorder="1" applyAlignment="1">
      <alignment horizontal="center" vertical="center" wrapText="1"/>
    </xf>
    <xf numFmtId="0" fontId="26" fillId="0" borderId="25" xfId="2" applyFont="1" applyFill="1" applyBorder="1" applyAlignment="1">
      <alignment horizontal="center" vertical="center" wrapText="1"/>
    </xf>
    <xf numFmtId="4" fontId="26" fillId="0" borderId="11" xfId="2" applyNumberFormat="1" applyFont="1" applyFill="1" applyBorder="1" applyAlignment="1">
      <alignment vertical="center" wrapText="1"/>
    </xf>
    <xf numFmtId="0" fontId="26" fillId="0" borderId="11" xfId="2" applyFont="1" applyFill="1" applyBorder="1" applyAlignment="1">
      <alignment horizontal="left" vertical="center" wrapText="1"/>
    </xf>
    <xf numFmtId="0" fontId="26" fillId="0" borderId="11" xfId="2" applyFont="1" applyFill="1" applyBorder="1" applyAlignment="1">
      <alignment vertical="center" wrapText="1"/>
    </xf>
    <xf numFmtId="0" fontId="26" fillId="0" borderId="11" xfId="2" applyFont="1" applyFill="1" applyBorder="1" applyAlignment="1">
      <alignment horizontal="center" vertical="center" wrapText="1"/>
    </xf>
    <xf numFmtId="14" fontId="26" fillId="0" borderId="11" xfId="2" applyNumberFormat="1" applyFont="1" applyFill="1" applyBorder="1" applyAlignment="1">
      <alignment horizontal="center" vertical="center" wrapText="1"/>
    </xf>
    <xf numFmtId="0" fontId="26" fillId="0" borderId="40" xfId="2" applyFont="1" applyFill="1" applyBorder="1" applyAlignment="1">
      <alignment horizontal="center" vertical="center" wrapText="1"/>
    </xf>
    <xf numFmtId="0" fontId="26" fillId="0" borderId="21" xfId="1" applyFont="1" applyFill="1" applyBorder="1" applyAlignment="1">
      <alignment horizontal="center" vertical="center" wrapText="1"/>
    </xf>
    <xf numFmtId="4" fontId="26" fillId="0" borderId="14" xfId="1" applyNumberFormat="1" applyFont="1" applyFill="1" applyBorder="1" applyAlignment="1">
      <alignment vertical="center" wrapText="1"/>
    </xf>
    <xf numFmtId="49" fontId="26" fillId="6" borderId="14" xfId="2" applyNumberFormat="1" applyFont="1" applyFill="1" applyBorder="1" applyAlignment="1">
      <alignment horizontal="left" vertical="center" wrapText="1"/>
    </xf>
    <xf numFmtId="0" fontId="26" fillId="0" borderId="14" xfId="2" applyFont="1" applyFill="1" applyBorder="1" applyAlignment="1">
      <alignment vertical="center" wrapText="1"/>
    </xf>
    <xf numFmtId="0" fontId="26" fillId="0" borderId="14" xfId="1" applyFont="1" applyFill="1" applyBorder="1" applyAlignment="1">
      <alignment horizontal="center" vertical="center" wrapText="1"/>
    </xf>
    <xf numFmtId="0" fontId="26" fillId="0" borderId="41" xfId="1" applyFont="1" applyFill="1" applyBorder="1" applyAlignment="1">
      <alignment horizontal="center" vertical="center" wrapText="1"/>
    </xf>
    <xf numFmtId="0" fontId="26" fillId="0" borderId="19" xfId="1" applyFont="1" applyFill="1" applyBorder="1" applyAlignment="1">
      <alignment vertical="center" wrapText="1"/>
    </xf>
    <xf numFmtId="0" fontId="19" fillId="0" borderId="27" xfId="2" applyFont="1" applyFill="1" applyBorder="1" applyAlignment="1">
      <alignment vertical="center" wrapText="1"/>
    </xf>
    <xf numFmtId="0" fontId="26" fillId="6" borderId="35" xfId="1" applyFont="1" applyFill="1" applyBorder="1" applyAlignment="1">
      <alignment horizontal="center" vertical="center" wrapText="1"/>
    </xf>
    <xf numFmtId="0" fontId="26" fillId="6" borderId="41" xfId="1" applyFont="1" applyFill="1" applyBorder="1" applyAlignment="1">
      <alignment horizontal="center" vertical="center" wrapText="1"/>
    </xf>
    <xf numFmtId="0" fontId="26" fillId="6" borderId="41" xfId="2" applyFont="1" applyFill="1" applyBorder="1" applyAlignment="1">
      <alignment horizontal="center" vertical="center" wrapText="1"/>
    </xf>
    <xf numFmtId="4" fontId="34" fillId="6" borderId="1" xfId="1" applyNumberFormat="1" applyFont="1" applyFill="1" applyBorder="1" applyAlignment="1">
      <alignment vertical="center" wrapText="1"/>
    </xf>
    <xf numFmtId="4" fontId="34" fillId="6" borderId="6" xfId="1" applyNumberFormat="1" applyFont="1" applyFill="1" applyBorder="1" applyAlignment="1">
      <alignment vertical="center" wrapText="1"/>
    </xf>
    <xf numFmtId="4" fontId="26" fillId="6" borderId="6" xfId="2" applyNumberFormat="1" applyFont="1" applyFill="1" applyBorder="1" applyAlignment="1">
      <alignment horizontal="right" vertical="center" wrapText="1"/>
    </xf>
    <xf numFmtId="4" fontId="34" fillId="6" borderId="11" xfId="2" applyNumberFormat="1" applyFont="1" applyFill="1" applyBorder="1" applyAlignment="1">
      <alignment vertical="center" wrapText="1"/>
    </xf>
    <xf numFmtId="0" fontId="26" fillId="6" borderId="6" xfId="2" applyNumberFormat="1" applyFont="1" applyFill="1" applyBorder="1" applyAlignment="1">
      <alignment horizontal="left" vertical="center" wrapText="1"/>
    </xf>
    <xf numFmtId="49" fontId="26" fillId="6" borderId="9" xfId="2" applyNumberFormat="1" applyFont="1" applyFill="1" applyBorder="1" applyAlignment="1">
      <alignment vertical="center" wrapText="1"/>
    </xf>
    <xf numFmtId="0" fontId="26" fillId="6" borderId="9" xfId="2" applyNumberFormat="1" applyFont="1" applyFill="1" applyBorder="1" applyAlignment="1">
      <alignment horizontal="left" vertical="center" wrapText="1"/>
    </xf>
    <xf numFmtId="0" fontId="26" fillId="6" borderId="9" xfId="2" applyNumberFormat="1" applyFont="1" applyFill="1" applyBorder="1" applyAlignment="1">
      <alignment vertical="center" wrapText="1"/>
    </xf>
    <xf numFmtId="0" fontId="26" fillId="6" borderId="19" xfId="2" applyFont="1" applyFill="1" applyBorder="1" applyAlignment="1">
      <alignment horizontal="center" vertical="center" wrapText="1"/>
    </xf>
    <xf numFmtId="0" fontId="26" fillId="6" borderId="19" xfId="2" applyFont="1" applyFill="1" applyBorder="1" applyAlignment="1">
      <alignment vertical="center" wrapText="1"/>
    </xf>
    <xf numFmtId="49" fontId="26" fillId="6" borderId="9" xfId="0" applyNumberFormat="1" applyFont="1" applyFill="1" applyBorder="1" applyAlignment="1">
      <alignment horizontal="left" vertical="center" wrapText="1"/>
    </xf>
    <xf numFmtId="49" fontId="26" fillId="6" borderId="9" xfId="0" applyNumberFormat="1" applyFont="1" applyFill="1" applyBorder="1" applyAlignment="1">
      <alignment vertical="center" wrapText="1"/>
    </xf>
    <xf numFmtId="49" fontId="26" fillId="6" borderId="15" xfId="0" applyNumberFormat="1" applyFont="1" applyFill="1" applyBorder="1" applyAlignment="1">
      <alignment horizontal="left" vertical="center" wrapText="1"/>
    </xf>
    <xf numFmtId="49" fontId="26" fillId="6" borderId="15" xfId="0" applyNumberFormat="1" applyFont="1" applyFill="1" applyBorder="1" applyAlignment="1">
      <alignment vertical="top" wrapText="1"/>
    </xf>
    <xf numFmtId="0" fontId="26" fillId="6" borderId="4" xfId="2" applyNumberFormat="1" applyFont="1" applyFill="1" applyBorder="1" applyAlignment="1">
      <alignment vertical="center" wrapText="1"/>
    </xf>
    <xf numFmtId="49" fontId="26" fillId="6" borderId="4" xfId="1" applyNumberFormat="1" applyFont="1" applyFill="1" applyBorder="1" applyAlignment="1">
      <alignment horizontal="left" vertical="center" wrapText="1"/>
    </xf>
    <xf numFmtId="49" fontId="26" fillId="6" borderId="1" xfId="2" applyNumberFormat="1" applyFont="1" applyFill="1" applyBorder="1" applyAlignment="1">
      <alignment horizontal="left" vertical="center" wrapText="1"/>
    </xf>
    <xf numFmtId="49" fontId="26" fillId="0" borderId="4" xfId="2" applyNumberFormat="1" applyFont="1" applyFill="1" applyBorder="1" applyAlignment="1">
      <alignment horizontal="left" vertical="center" wrapText="1"/>
    </xf>
    <xf numFmtId="49" fontId="26" fillId="0" borderId="4" xfId="1" applyNumberFormat="1" applyFont="1" applyFill="1" applyBorder="1" applyAlignment="1">
      <alignment horizontal="left" vertical="center" wrapText="1"/>
    </xf>
    <xf numFmtId="0" fontId="26" fillId="0" borderId="9" xfId="2" applyFont="1" applyFill="1" applyBorder="1" applyAlignment="1">
      <alignment horizontal="left" vertical="center" wrapText="1"/>
    </xf>
    <xf numFmtId="49" fontId="26" fillId="0" borderId="3" xfId="2" applyNumberFormat="1" applyFont="1" applyFill="1" applyBorder="1" applyAlignment="1">
      <alignment horizontal="left" vertical="top" wrapText="1"/>
    </xf>
    <xf numFmtId="49" fontId="26" fillId="0" borderId="3" xfId="2" applyNumberFormat="1" applyFont="1" applyFill="1" applyBorder="1" applyAlignment="1">
      <alignment vertical="center" wrapText="1"/>
    </xf>
    <xf numFmtId="4" fontId="35" fillId="0" borderId="3" xfId="2" applyNumberFormat="1" applyFont="1" applyFill="1" applyBorder="1" applyAlignment="1">
      <alignment vertical="center" wrapText="1"/>
    </xf>
    <xf numFmtId="0" fontId="6" fillId="0" borderId="0" xfId="1" applyFont="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5" fillId="0" borderId="0" xfId="0" applyFont="1" applyAlignment="1">
      <alignment horizontal="center"/>
    </xf>
    <xf numFmtId="10" fontId="9" fillId="2" borderId="3" xfId="11" applyNumberFormat="1" applyFont="1" applyFill="1" applyBorder="1" applyAlignment="1">
      <alignment horizontal="center" vertical="center" wrapText="1"/>
    </xf>
    <xf numFmtId="10" fontId="9" fillId="2" borderId="11" xfId="11" applyNumberFormat="1" applyFont="1" applyFill="1" applyBorder="1" applyAlignment="1">
      <alignment horizontal="center" vertical="center" wrapText="1"/>
    </xf>
    <xf numFmtId="0" fontId="26" fillId="6" borderId="43" xfId="2" applyFont="1" applyFill="1" applyBorder="1" applyAlignment="1">
      <alignment horizontal="center" vertical="center" wrapText="1"/>
    </xf>
    <xf numFmtId="0" fontId="26" fillId="6" borderId="20" xfId="2" applyFont="1" applyFill="1" applyBorder="1" applyAlignment="1">
      <alignment horizontal="center" vertical="center" wrapText="1"/>
    </xf>
    <xf numFmtId="0" fontId="26" fillId="6" borderId="24" xfId="2" applyFont="1" applyFill="1" applyBorder="1" applyAlignment="1">
      <alignment horizontal="center" vertical="center" wrapText="1"/>
    </xf>
    <xf numFmtId="0" fontId="19" fillId="0" borderId="43" xfId="2" applyFont="1" applyFill="1" applyBorder="1" applyAlignment="1">
      <alignment horizontal="center" vertical="center" wrapText="1"/>
    </xf>
    <xf numFmtId="0" fontId="19" fillId="0" borderId="20" xfId="2" applyFont="1" applyFill="1" applyBorder="1" applyAlignment="1">
      <alignment horizontal="center" vertical="center" wrapText="1"/>
    </xf>
    <xf numFmtId="0" fontId="19" fillId="0" borderId="24" xfId="2" applyFont="1" applyFill="1" applyBorder="1" applyAlignment="1">
      <alignment horizontal="center" vertical="center" wrapText="1"/>
    </xf>
    <xf numFmtId="14" fontId="26" fillId="6" borderId="35" xfId="2" applyNumberFormat="1" applyFont="1" applyFill="1" applyBorder="1" applyAlignment="1">
      <alignment horizontal="center" vertical="center" wrapText="1"/>
    </xf>
    <xf numFmtId="14" fontId="26" fillId="6" borderId="41" xfId="2" applyNumberFormat="1" applyFont="1" applyFill="1" applyBorder="1" applyAlignment="1">
      <alignment horizontal="center" vertical="center" wrapText="1"/>
    </xf>
    <xf numFmtId="14" fontId="26" fillId="6" borderId="35" xfId="1" applyNumberFormat="1" applyFont="1" applyFill="1" applyBorder="1" applyAlignment="1">
      <alignment horizontal="center" vertical="center" wrapText="1"/>
    </xf>
    <xf numFmtId="14" fontId="26" fillId="6" borderId="41" xfId="1" applyNumberFormat="1" applyFont="1" applyFill="1" applyBorder="1" applyAlignment="1">
      <alignment horizontal="center" vertical="center" wrapText="1"/>
    </xf>
    <xf numFmtId="14" fontId="26" fillId="6" borderId="47" xfId="1" applyNumberFormat="1" applyFont="1" applyFill="1" applyBorder="1" applyAlignment="1">
      <alignment horizontal="center" vertical="center" wrapText="1"/>
    </xf>
    <xf numFmtId="0" fontId="19" fillId="0" borderId="43" xfId="1" applyFont="1" applyFill="1" applyBorder="1" applyAlignment="1">
      <alignment horizontal="center" vertical="center" wrapText="1"/>
    </xf>
    <xf numFmtId="0" fontId="19" fillId="0" borderId="20" xfId="1" applyFont="1" applyFill="1" applyBorder="1" applyAlignment="1">
      <alignment horizontal="center" vertical="center" wrapText="1"/>
    </xf>
    <xf numFmtId="0" fontId="19" fillId="0" borderId="24" xfId="1" applyFont="1" applyFill="1" applyBorder="1" applyAlignment="1">
      <alignment horizontal="center" vertical="center" wrapText="1"/>
    </xf>
    <xf numFmtId="49" fontId="19" fillId="0" borderId="43" xfId="2" applyNumberFormat="1" applyFont="1" applyFill="1" applyBorder="1" applyAlignment="1">
      <alignment horizontal="center" vertical="center" wrapText="1"/>
    </xf>
    <xf numFmtId="49" fontId="19" fillId="0" borderId="20" xfId="2" applyNumberFormat="1" applyFont="1" applyFill="1" applyBorder="1" applyAlignment="1">
      <alignment horizontal="center" vertical="center" wrapText="1"/>
    </xf>
    <xf numFmtId="49" fontId="19" fillId="0" borderId="24" xfId="2" applyNumberFormat="1" applyFont="1" applyFill="1" applyBorder="1" applyAlignment="1">
      <alignment horizontal="center" vertical="center" wrapText="1"/>
    </xf>
    <xf numFmtId="14" fontId="19" fillId="0" borderId="20" xfId="1" applyNumberFormat="1" applyFont="1" applyFill="1" applyBorder="1" applyAlignment="1">
      <alignment horizontal="center" vertical="center" wrapText="1"/>
    </xf>
    <xf numFmtId="0" fontId="26" fillId="6" borderId="43"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26" fillId="6" borderId="24" xfId="1" applyFont="1" applyFill="1" applyBorder="1" applyAlignment="1">
      <alignment horizontal="center" vertical="center" wrapText="1"/>
    </xf>
    <xf numFmtId="0" fontId="26" fillId="6" borderId="44" xfId="1" applyFont="1" applyFill="1" applyBorder="1" applyAlignment="1">
      <alignment horizontal="center" vertical="center" wrapText="1"/>
    </xf>
    <xf numFmtId="0" fontId="26" fillId="6" borderId="45" xfId="1" applyFont="1" applyFill="1" applyBorder="1" applyAlignment="1">
      <alignment horizontal="center" vertical="center" wrapText="1"/>
    </xf>
    <xf numFmtId="0" fontId="26" fillId="6" borderId="48" xfId="1" applyFont="1" applyFill="1" applyBorder="1" applyAlignment="1">
      <alignment horizontal="center" vertical="center" wrapText="1"/>
    </xf>
    <xf numFmtId="0" fontId="26" fillId="6" borderId="35" xfId="1" applyFont="1" applyFill="1" applyBorder="1" applyAlignment="1">
      <alignment horizontal="center" vertical="center" wrapText="1"/>
    </xf>
    <xf numFmtId="0" fontId="26" fillId="6" borderId="41" xfId="1" applyFont="1" applyFill="1" applyBorder="1" applyAlignment="1">
      <alignment horizontal="center" vertical="center" wrapText="1"/>
    </xf>
    <xf numFmtId="0" fontId="26" fillId="6" borderId="47" xfId="1" applyFont="1" applyFill="1" applyBorder="1" applyAlignment="1">
      <alignment horizontal="center" vertical="center" wrapText="1"/>
    </xf>
    <xf numFmtId="0" fontId="26" fillId="6" borderId="44" xfId="2" applyFont="1" applyFill="1" applyBorder="1" applyAlignment="1">
      <alignment horizontal="center" vertical="center" wrapText="1"/>
    </xf>
    <xf numFmtId="0" fontId="26" fillId="6" borderId="45" xfId="2" applyFont="1" applyFill="1" applyBorder="1" applyAlignment="1">
      <alignment horizontal="center" vertical="center" wrapText="1"/>
    </xf>
    <xf numFmtId="0" fontId="26" fillId="6" borderId="48" xfId="2" applyFont="1" applyFill="1" applyBorder="1" applyAlignment="1">
      <alignment horizontal="center" vertical="center" wrapText="1"/>
    </xf>
    <xf numFmtId="14" fontId="26" fillId="6" borderId="47" xfId="2" applyNumberFormat="1" applyFont="1" applyFill="1" applyBorder="1" applyAlignment="1">
      <alignment horizontal="center" vertical="center" wrapText="1"/>
    </xf>
    <xf numFmtId="0" fontId="23" fillId="0" borderId="49" xfId="1" applyFont="1" applyFill="1" applyBorder="1" applyAlignment="1">
      <alignment horizontal="center" vertical="center" wrapText="1"/>
    </xf>
    <xf numFmtId="0" fontId="23" fillId="0" borderId="50" xfId="1" applyFont="1" applyFill="1" applyBorder="1" applyAlignment="1">
      <alignment horizontal="center" vertical="center" wrapText="1"/>
    </xf>
    <xf numFmtId="0" fontId="23" fillId="0" borderId="39" xfId="1" applyFont="1" applyFill="1" applyBorder="1" applyAlignment="1">
      <alignment horizontal="center" vertical="center" wrapText="1"/>
    </xf>
    <xf numFmtId="0" fontId="19" fillId="6" borderId="43" xfId="2" applyFont="1" applyFill="1" applyBorder="1" applyAlignment="1">
      <alignment horizontal="center" vertical="center" wrapText="1"/>
    </xf>
    <xf numFmtId="0" fontId="19" fillId="6" borderId="20" xfId="2" applyFont="1" applyFill="1" applyBorder="1" applyAlignment="1">
      <alignment horizontal="center" vertical="center" wrapText="1"/>
    </xf>
    <xf numFmtId="0" fontId="19" fillId="6" borderId="24" xfId="2" applyFont="1" applyFill="1" applyBorder="1" applyAlignment="1">
      <alignment horizontal="center" vertical="center" wrapText="1"/>
    </xf>
    <xf numFmtId="0" fontId="26" fillId="0" borderId="43" xfId="2" applyFont="1" applyFill="1" applyBorder="1" applyAlignment="1">
      <alignment horizontal="center" vertical="center" wrapText="1"/>
    </xf>
    <xf numFmtId="0" fontId="26" fillId="0" borderId="20" xfId="2" applyFont="1" applyFill="1" applyBorder="1" applyAlignment="1">
      <alignment horizontal="center" vertical="center" wrapText="1"/>
    </xf>
    <xf numFmtId="0" fontId="26" fillId="0" borderId="24" xfId="2" applyFont="1" applyFill="1" applyBorder="1" applyAlignment="1">
      <alignment horizontal="center" vertical="center" wrapText="1"/>
    </xf>
    <xf numFmtId="0" fontId="23" fillId="6" borderId="49" xfId="1" applyFont="1" applyFill="1" applyBorder="1" applyAlignment="1">
      <alignment horizontal="center" vertical="center" wrapText="1"/>
    </xf>
    <xf numFmtId="0" fontId="23" fillId="6" borderId="50" xfId="1" applyFont="1" applyFill="1" applyBorder="1" applyAlignment="1">
      <alignment horizontal="center" vertical="center" wrapText="1"/>
    </xf>
    <xf numFmtId="0" fontId="19" fillId="6" borderId="43" xfId="1" applyFont="1" applyFill="1" applyBorder="1" applyAlignment="1">
      <alignment horizontal="center" vertical="center" wrapText="1"/>
    </xf>
    <xf numFmtId="0" fontId="19" fillId="6" borderId="20" xfId="1" applyFont="1" applyFill="1" applyBorder="1" applyAlignment="1">
      <alignment horizontal="center" vertical="center" wrapText="1"/>
    </xf>
    <xf numFmtId="0" fontId="19" fillId="6" borderId="24" xfId="1" applyFont="1" applyFill="1" applyBorder="1" applyAlignment="1">
      <alignment horizontal="center" vertical="center" wrapText="1"/>
    </xf>
    <xf numFmtId="0" fontId="26" fillId="6" borderId="46" xfId="1" applyFont="1" applyFill="1" applyBorder="1" applyAlignment="1">
      <alignment horizontal="center" vertical="center" wrapText="1"/>
    </xf>
    <xf numFmtId="14" fontId="26" fillId="6" borderId="40" xfId="1" applyNumberFormat="1" applyFont="1" applyFill="1" applyBorder="1" applyAlignment="1">
      <alignment horizontal="center" vertical="center" wrapText="1"/>
    </xf>
    <xf numFmtId="0" fontId="26" fillId="6" borderId="35" xfId="2" applyFont="1" applyFill="1" applyBorder="1" applyAlignment="1">
      <alignment horizontal="center" vertical="center" wrapText="1"/>
    </xf>
    <xf numFmtId="0" fontId="26" fillId="6" borderId="41" xfId="2" applyFont="1" applyFill="1" applyBorder="1" applyAlignment="1">
      <alignment horizontal="center" vertical="center" wrapText="1"/>
    </xf>
    <xf numFmtId="0" fontId="19" fillId="6" borderId="42" xfId="0" applyFont="1" applyFill="1" applyBorder="1" applyAlignment="1">
      <alignment horizontal="center" vertical="center" wrapText="1"/>
    </xf>
    <xf numFmtId="0" fontId="19" fillId="6" borderId="37" xfId="0" applyFont="1" applyFill="1" applyBorder="1" applyAlignment="1">
      <alignment horizontal="center" vertical="center" wrapText="1"/>
    </xf>
    <xf numFmtId="0" fontId="19" fillId="6" borderId="38" xfId="0" applyFont="1" applyFill="1" applyBorder="1" applyAlignment="1">
      <alignment horizontal="center" vertical="center" wrapText="1"/>
    </xf>
    <xf numFmtId="0" fontId="19" fillId="6" borderId="43"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7" fillId="0" borderId="13"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11" xfId="1" applyFont="1" applyBorder="1" applyAlignment="1">
      <alignment horizontal="left" vertical="center" wrapText="1"/>
    </xf>
    <xf numFmtId="0" fontId="7" fillId="0" borderId="1" xfId="1" applyFont="1" applyBorder="1" applyAlignment="1">
      <alignment horizontal="left" vertical="center" wrapText="1"/>
    </xf>
    <xf numFmtId="0" fontId="7" fillId="0" borderId="5" xfId="1" applyFont="1" applyFill="1" applyBorder="1" applyAlignment="1">
      <alignment horizontal="left" vertical="center" wrapText="1"/>
    </xf>
    <xf numFmtId="4" fontId="7" fillId="0" borderId="4" xfId="1" applyNumberFormat="1" applyFont="1" applyBorder="1" applyAlignment="1">
      <alignment horizontal="center" vertical="center" wrapText="1"/>
    </xf>
    <xf numFmtId="4" fontId="7" fillId="0" borderId="1" xfId="1" applyNumberFormat="1" applyFont="1" applyBorder="1" applyAlignment="1">
      <alignment horizontal="center" vertical="center" wrapText="1"/>
    </xf>
    <xf numFmtId="4" fontId="7" fillId="0" borderId="6" xfId="1" applyNumberFormat="1" applyFont="1" applyBorder="1" applyAlignment="1">
      <alignment horizontal="center" vertical="center" wrapText="1"/>
    </xf>
    <xf numFmtId="0" fontId="7" fillId="0" borderId="4" xfId="1" applyFont="1" applyBorder="1" applyAlignment="1">
      <alignment horizontal="left" vertical="center" wrapText="1"/>
    </xf>
    <xf numFmtId="0" fontId="7" fillId="0" borderId="6" xfId="1" applyFont="1" applyBorder="1" applyAlignment="1">
      <alignment horizontal="left" vertical="center" wrapText="1"/>
    </xf>
    <xf numFmtId="0" fontId="7" fillId="0" borderId="36"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4" xfId="1" applyFont="1" applyBorder="1" applyAlignment="1">
      <alignment horizontal="center" vertical="center" wrapText="1"/>
    </xf>
    <xf numFmtId="0" fontId="7" fillId="0" borderId="6"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1" xfId="1" applyFont="1" applyBorder="1" applyAlignment="1">
      <alignment horizontal="center" vertical="center" wrapText="1"/>
    </xf>
    <xf numFmtId="0" fontId="5" fillId="5" borderId="51"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1" xfId="1" applyFont="1" applyBorder="1" applyAlignment="1">
      <alignment horizontal="center" vertical="center" wrapText="1"/>
    </xf>
    <xf numFmtId="4" fontId="21" fillId="0" borderId="15" xfId="1" applyNumberFormat="1" applyFont="1" applyBorder="1" applyAlignment="1">
      <alignment horizontal="right" vertical="center" wrapText="1"/>
    </xf>
    <xf numFmtId="4" fontId="21" fillId="0" borderId="14"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xf numFmtId="4" fontId="7" fillId="0" borderId="15" xfId="1" applyNumberFormat="1" applyFont="1" applyBorder="1" applyAlignment="1">
      <alignment horizontal="right" vertical="center" wrapText="1"/>
    </xf>
    <xf numFmtId="4" fontId="7" fillId="0" borderId="14" xfId="1" applyNumberFormat="1" applyFont="1" applyBorder="1" applyAlignment="1">
      <alignment horizontal="right" vertical="center" wrapText="1"/>
    </xf>
    <xf numFmtId="4" fontId="7" fillId="0" borderId="12" xfId="1" applyNumberFormat="1" applyFont="1" applyBorder="1" applyAlignment="1">
      <alignment horizontal="right" vertical="center" wrapText="1"/>
    </xf>
    <xf numFmtId="0" fontId="7" fillId="0" borderId="5" xfId="1" applyFont="1" applyBorder="1" applyAlignment="1">
      <alignment horizontal="left" vertical="center" wrapText="1"/>
    </xf>
    <xf numFmtId="0" fontId="7" fillId="0" borderId="7" xfId="1" applyFont="1" applyBorder="1" applyAlignment="1">
      <alignment horizontal="left" vertical="center" wrapText="1"/>
    </xf>
    <xf numFmtId="4" fontId="20" fillId="0" borderId="15" xfId="1" applyNumberFormat="1" applyFont="1" applyBorder="1" applyAlignment="1">
      <alignment horizontal="right" vertical="center" wrapText="1"/>
    </xf>
    <xf numFmtId="4" fontId="20" fillId="0" borderId="12" xfId="1" applyNumberFormat="1" applyFont="1" applyBorder="1" applyAlignment="1">
      <alignment horizontal="right" vertical="center" wrapText="1"/>
    </xf>
    <xf numFmtId="0" fontId="5" fillId="2" borderId="51"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19" fillId="0" borderId="0" xfId="1" applyFont="1" applyAlignment="1">
      <alignment horizontal="center" vertical="center" wrapText="1"/>
    </xf>
    <xf numFmtId="0" fontId="23" fillId="0" borderId="0" xfId="1" applyFont="1" applyAlignment="1">
      <alignment horizontal="center" vertical="center" wrapText="1"/>
    </xf>
  </cellXfs>
  <cellStyles count="12">
    <cellStyle name="Cancel" xfId="1"/>
    <cellStyle name="Cancel 2" xfId="2"/>
    <cellStyle name="Euro" xfId="3"/>
    <cellStyle name="Millares" xfId="4" builtinId="3"/>
    <cellStyle name="Millares 2" xfId="5"/>
    <cellStyle name="Millares 3" xfId="6"/>
    <cellStyle name="Normal" xfId="0" builtinId="0"/>
    <cellStyle name="Normal 2" xfId="7"/>
    <cellStyle name="Normal 3" xfId="8"/>
    <cellStyle name="Normal 6" xfId="9"/>
    <cellStyle name="Normal 6 2" xfId="10"/>
    <cellStyle name="Porcentaje"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1019175</xdr:colOff>
      <xdr:row>1</xdr:row>
      <xdr:rowOff>342900</xdr:rowOff>
    </xdr:to>
    <xdr:pic>
      <xdr:nvPicPr>
        <xdr:cNvPr id="1044" name="Imagen 1" descr="LOGO-NUEVO-ESSALU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764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ES%20EJECUCION%20DE%20INVERSIONES/2017/Anexo%20Informe%20Ejecuci&#243;n%20de%20Proyec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ANEXO 2"/>
      <sheetName val="ANEXO 2A"/>
      <sheetName val="ANEXO 1"/>
    </sheetNames>
    <sheetDataSet>
      <sheetData sheetId="0" refreshError="1"/>
      <sheetData sheetId="1" refreshError="1">
        <row r="18">
          <cell r="K18">
            <v>0</v>
          </cell>
        </row>
        <row r="22">
          <cell r="K22">
            <v>0</v>
          </cell>
        </row>
        <row r="23">
          <cell r="K23">
            <v>408870</v>
          </cell>
        </row>
        <row r="56">
          <cell r="K56">
            <v>2132222.4</v>
          </cell>
        </row>
      </sheetData>
      <sheetData sheetId="2" refreshError="1">
        <row r="7">
          <cell r="K7">
            <v>48000</v>
          </cell>
        </row>
        <row r="11">
          <cell r="K11">
            <v>0</v>
          </cell>
        </row>
        <row r="39">
          <cell r="K39">
            <v>0</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3"/>
  <sheetViews>
    <sheetView workbookViewId="0">
      <selection activeCell="F5" sqref="F5:F6"/>
    </sheetView>
  </sheetViews>
  <sheetFormatPr baseColWidth="10" defaultRowHeight="12.75" x14ac:dyDescent="0.2"/>
  <cols>
    <col min="2" max="2" width="35.140625" customWidth="1"/>
    <col min="5" max="5" width="12.85546875" customWidth="1"/>
    <col min="6" max="6" width="12.7109375" customWidth="1"/>
    <col min="7" max="7" width="33.28515625" customWidth="1"/>
  </cols>
  <sheetData>
    <row r="5" spans="2:7" ht="25.5" x14ac:dyDescent="0.2">
      <c r="B5" s="25" t="s">
        <v>20</v>
      </c>
      <c r="C5" s="25" t="s">
        <v>54</v>
      </c>
      <c r="D5" s="25" t="s">
        <v>93</v>
      </c>
      <c r="E5" s="29" t="s">
        <v>125</v>
      </c>
      <c r="F5" s="25" t="s">
        <v>25</v>
      </c>
      <c r="G5" s="25" t="s">
        <v>78</v>
      </c>
    </row>
    <row r="6" spans="2:7" ht="84.6" customHeight="1" x14ac:dyDescent="0.2">
      <c r="B6" s="3" t="s">
        <v>28</v>
      </c>
      <c r="C6" s="4">
        <v>5526271.46</v>
      </c>
      <c r="D6" s="4">
        <v>2210508.5840000003</v>
      </c>
      <c r="E6" s="24">
        <f>+C6-D6</f>
        <v>3315762.8759999997</v>
      </c>
      <c r="F6" s="8" t="s">
        <v>97</v>
      </c>
      <c r="G6" s="30" t="s">
        <v>106</v>
      </c>
    </row>
    <row r="7" spans="2:7" ht="60.6" customHeight="1" x14ac:dyDescent="0.2">
      <c r="B7" s="3" t="s">
        <v>65</v>
      </c>
      <c r="C7" s="4">
        <v>9523547</v>
      </c>
      <c r="D7" s="4">
        <v>1904709.4</v>
      </c>
      <c r="E7" s="24">
        <f>+C7-D7</f>
        <v>7618837.5999999996</v>
      </c>
      <c r="F7" s="6" t="s">
        <v>26</v>
      </c>
      <c r="G7" s="13" t="s">
        <v>130</v>
      </c>
    </row>
    <row r="8" spans="2:7" ht="102.6" customHeight="1" x14ac:dyDescent="0.2">
      <c r="B8" s="3" t="s">
        <v>6</v>
      </c>
      <c r="C8" s="4">
        <v>8365692</v>
      </c>
      <c r="D8" s="4">
        <f>+C8*0.2</f>
        <v>1673138.4000000001</v>
      </c>
      <c r="E8" s="24">
        <f>+C8-D8</f>
        <v>6692553.5999999996</v>
      </c>
      <c r="F8" s="8" t="s">
        <v>102</v>
      </c>
      <c r="G8" s="7" t="s">
        <v>131</v>
      </c>
    </row>
    <row r="9" spans="2:7" ht="18" customHeight="1" x14ac:dyDescent="0.2">
      <c r="B9" s="3" t="s">
        <v>128</v>
      </c>
      <c r="C9" s="4"/>
      <c r="D9" s="4"/>
      <c r="E9" s="24">
        <v>845084.59</v>
      </c>
      <c r="F9" s="8"/>
      <c r="G9" s="7"/>
    </row>
    <row r="10" spans="2:7" ht="21" customHeight="1" x14ac:dyDescent="0.2">
      <c r="B10" s="33" t="s">
        <v>129</v>
      </c>
      <c r="C10" s="32"/>
      <c r="D10" s="32"/>
      <c r="E10" s="31">
        <f>SUM(E6:E9)</f>
        <v>18472238.665999997</v>
      </c>
      <c r="F10" s="32"/>
      <c r="G10" s="32"/>
    </row>
    <row r="13" spans="2:7" x14ac:dyDescent="0.2">
      <c r="E13" s="27"/>
    </row>
  </sheetData>
  <phoneticPr fontId="1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zoomScale="96" zoomScaleNormal="96" workbookViewId="0">
      <selection activeCell="F5" sqref="F5:F6"/>
    </sheetView>
  </sheetViews>
  <sheetFormatPr baseColWidth="10" defaultRowHeight="12.75" x14ac:dyDescent="0.2"/>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x14ac:dyDescent="0.2">
      <c r="B2" s="338"/>
      <c r="C2" s="338"/>
      <c r="D2" s="338"/>
      <c r="E2" s="338"/>
      <c r="F2" s="338"/>
      <c r="G2" s="338"/>
      <c r="H2"/>
      <c r="I2" s="9"/>
      <c r="J2" s="9"/>
    </row>
    <row r="3" spans="2:11" ht="21.75" customHeight="1" x14ac:dyDescent="0.2">
      <c r="B3" s="338" t="s">
        <v>287</v>
      </c>
      <c r="C3" s="338"/>
      <c r="D3" s="338"/>
      <c r="E3" s="338"/>
      <c r="F3" s="338"/>
      <c r="G3" s="338"/>
      <c r="H3" s="338"/>
      <c r="I3" s="9"/>
      <c r="J3" s="9"/>
    </row>
    <row r="5" spans="2:11" ht="33" customHeight="1" x14ac:dyDescent="0.2">
      <c r="B5" s="34" t="s">
        <v>23</v>
      </c>
      <c r="C5" s="34" t="s">
        <v>132</v>
      </c>
      <c r="D5" s="34" t="s">
        <v>20</v>
      </c>
      <c r="E5" s="34" t="s">
        <v>54</v>
      </c>
      <c r="F5" s="34" t="s">
        <v>224</v>
      </c>
      <c r="G5" s="35" t="s">
        <v>225</v>
      </c>
      <c r="H5" s="35" t="s">
        <v>223</v>
      </c>
      <c r="I5" s="35" t="s">
        <v>32</v>
      </c>
      <c r="J5" s="35"/>
    </row>
    <row r="6" spans="2:11" ht="68.45" customHeight="1" x14ac:dyDescent="0.2">
      <c r="B6" s="36">
        <v>1</v>
      </c>
      <c r="C6" s="37" t="s">
        <v>133</v>
      </c>
      <c r="D6" s="38" t="s">
        <v>134</v>
      </c>
      <c r="E6" s="39">
        <v>562500</v>
      </c>
      <c r="F6" s="39">
        <v>100000</v>
      </c>
      <c r="G6" s="38" t="s">
        <v>209</v>
      </c>
      <c r="H6" s="45" t="s">
        <v>234</v>
      </c>
      <c r="I6" s="46"/>
      <c r="J6" s="46"/>
    </row>
    <row r="7" spans="2:11" s="55" customFormat="1" ht="112.9" customHeight="1" x14ac:dyDescent="0.2">
      <c r="B7" s="47">
        <v>2</v>
      </c>
      <c r="C7" s="48" t="s">
        <v>133</v>
      </c>
      <c r="D7" s="51" t="s">
        <v>135</v>
      </c>
      <c r="E7" s="52">
        <v>0</v>
      </c>
      <c r="F7" s="52">
        <v>0</v>
      </c>
      <c r="G7" s="51" t="s">
        <v>226</v>
      </c>
      <c r="H7" s="53" t="s">
        <v>227</v>
      </c>
      <c r="I7" s="54"/>
      <c r="J7" s="54"/>
    </row>
    <row r="8" spans="2:11" ht="41.45" customHeight="1" x14ac:dyDescent="0.2">
      <c r="B8" s="36">
        <v>3</v>
      </c>
      <c r="C8" s="37" t="s">
        <v>133</v>
      </c>
      <c r="D8" s="38" t="s">
        <v>136</v>
      </c>
      <c r="E8" s="39">
        <v>464035</v>
      </c>
      <c r="F8" s="39">
        <v>389400</v>
      </c>
      <c r="G8" s="38" t="s">
        <v>190</v>
      </c>
      <c r="H8" s="45" t="s">
        <v>228</v>
      </c>
      <c r="I8" s="37" t="s">
        <v>229</v>
      </c>
      <c r="J8" s="37"/>
    </row>
    <row r="9" spans="2:11" ht="38.450000000000003" customHeight="1" x14ac:dyDescent="0.2">
      <c r="B9" s="36">
        <v>4</v>
      </c>
      <c r="C9" s="37" t="s">
        <v>137</v>
      </c>
      <c r="D9" s="38" t="s">
        <v>138</v>
      </c>
      <c r="E9" s="39">
        <v>0</v>
      </c>
      <c r="F9" s="39">
        <v>0</v>
      </c>
      <c r="G9" s="38" t="s">
        <v>184</v>
      </c>
      <c r="H9" s="45" t="s">
        <v>230</v>
      </c>
      <c r="I9" s="37"/>
      <c r="J9" s="37"/>
    </row>
    <row r="10" spans="2:11" ht="56.45" customHeight="1" x14ac:dyDescent="0.2">
      <c r="B10" s="36">
        <v>5</v>
      </c>
      <c r="C10" s="37" t="s">
        <v>139</v>
      </c>
      <c r="D10" s="38" t="s">
        <v>140</v>
      </c>
      <c r="E10" s="39">
        <v>343950.65</v>
      </c>
      <c r="F10" s="39">
        <v>294952.09000000003</v>
      </c>
      <c r="G10" s="38" t="s">
        <v>189</v>
      </c>
      <c r="H10" s="45" t="s">
        <v>231</v>
      </c>
      <c r="I10" s="37" t="s">
        <v>229</v>
      </c>
      <c r="J10" s="37"/>
    </row>
    <row r="11" spans="2:11" ht="69.599999999999994" customHeight="1" x14ac:dyDescent="0.2">
      <c r="B11" s="36">
        <v>6</v>
      </c>
      <c r="C11" s="37" t="s">
        <v>139</v>
      </c>
      <c r="D11" s="38" t="s">
        <v>141</v>
      </c>
      <c r="E11" s="39">
        <v>0</v>
      </c>
      <c r="F11" s="39">
        <v>55000</v>
      </c>
      <c r="G11" s="38" t="s">
        <v>197</v>
      </c>
      <c r="H11" s="45" t="s">
        <v>232</v>
      </c>
      <c r="I11" s="37" t="s">
        <v>233</v>
      </c>
      <c r="J11" s="37"/>
    </row>
    <row r="12" spans="2:11" ht="67.5" x14ac:dyDescent="0.2">
      <c r="B12" s="36">
        <v>7</v>
      </c>
      <c r="C12" s="37" t="s">
        <v>142</v>
      </c>
      <c r="D12" s="38" t="s">
        <v>143</v>
      </c>
      <c r="E12" s="39">
        <v>0</v>
      </c>
      <c r="F12" s="39">
        <v>359000</v>
      </c>
      <c r="G12" s="38" t="s">
        <v>198</v>
      </c>
      <c r="H12" s="45" t="s">
        <v>235</v>
      </c>
      <c r="I12" s="37" t="s">
        <v>233</v>
      </c>
      <c r="J12" s="37"/>
    </row>
    <row r="13" spans="2:11" ht="71.45" customHeight="1" x14ac:dyDescent="0.2">
      <c r="B13" s="36">
        <v>8</v>
      </c>
      <c r="C13" s="37" t="s">
        <v>144</v>
      </c>
      <c r="D13" s="38" t="s">
        <v>145</v>
      </c>
      <c r="E13" s="39">
        <v>0</v>
      </c>
      <c r="F13" s="39">
        <v>66000</v>
      </c>
      <c r="G13" s="38" t="s">
        <v>199</v>
      </c>
      <c r="H13" s="45" t="s">
        <v>232</v>
      </c>
      <c r="I13" s="48"/>
      <c r="J13" s="48"/>
    </row>
    <row r="14" spans="2:11" ht="35.450000000000003" customHeight="1" x14ac:dyDescent="0.2">
      <c r="B14" s="36">
        <v>9</v>
      </c>
      <c r="C14" s="37" t="s">
        <v>144</v>
      </c>
      <c r="D14" s="38" t="s">
        <v>146</v>
      </c>
      <c r="E14" s="39">
        <v>0</v>
      </c>
      <c r="F14" s="39">
        <v>66000</v>
      </c>
      <c r="G14" s="38" t="s">
        <v>210</v>
      </c>
      <c r="H14" s="45" t="s">
        <v>236</v>
      </c>
      <c r="I14" s="37" t="s">
        <v>233</v>
      </c>
      <c r="J14" s="37"/>
      <c r="K14">
        <v>39900</v>
      </c>
    </row>
    <row r="15" spans="2:11" ht="71.45" customHeight="1" x14ac:dyDescent="0.2">
      <c r="B15" s="36">
        <v>10</v>
      </c>
      <c r="C15" s="37" t="s">
        <v>147</v>
      </c>
      <c r="D15" s="38" t="s">
        <v>148</v>
      </c>
      <c r="E15" s="39">
        <v>647178.41</v>
      </c>
      <c r="F15" s="39">
        <v>131272.73000000001</v>
      </c>
      <c r="G15" s="38" t="s">
        <v>213</v>
      </c>
      <c r="H15" s="45" t="s">
        <v>237</v>
      </c>
      <c r="I15" s="37"/>
      <c r="J15" s="37"/>
      <c r="K15">
        <v>9</v>
      </c>
    </row>
    <row r="16" spans="2:11" ht="72.599999999999994" customHeight="1" x14ac:dyDescent="0.2">
      <c r="B16" s="36">
        <v>11</v>
      </c>
      <c r="C16" s="37" t="s">
        <v>149</v>
      </c>
      <c r="D16" s="38" t="s">
        <v>150</v>
      </c>
      <c r="E16" s="39">
        <v>642216.24</v>
      </c>
      <c r="F16" s="39">
        <v>210000</v>
      </c>
      <c r="G16" s="38" t="s">
        <v>214</v>
      </c>
      <c r="H16" s="45" t="s">
        <v>239</v>
      </c>
      <c r="I16" s="37" t="s">
        <v>238</v>
      </c>
      <c r="J16" s="37"/>
      <c r="K16">
        <f>+K14*K15</f>
        <v>359100</v>
      </c>
    </row>
    <row r="17" spans="2:11" ht="34.9" customHeight="1" x14ac:dyDescent="0.2">
      <c r="B17" s="36">
        <v>12</v>
      </c>
      <c r="C17" s="37" t="s">
        <v>149</v>
      </c>
      <c r="D17" s="38" t="s">
        <v>151</v>
      </c>
      <c r="E17" s="39">
        <v>0</v>
      </c>
      <c r="F17" s="39">
        <v>66000</v>
      </c>
      <c r="G17" s="38" t="s">
        <v>191</v>
      </c>
      <c r="H17" s="45" t="s">
        <v>236</v>
      </c>
      <c r="I17" s="37" t="s">
        <v>233</v>
      </c>
      <c r="J17" s="37"/>
      <c r="K17">
        <v>400</v>
      </c>
    </row>
    <row r="18" spans="2:11" ht="32.450000000000003" customHeight="1" x14ac:dyDescent="0.2">
      <c r="B18" s="36">
        <v>13</v>
      </c>
      <c r="C18" s="37" t="s">
        <v>152</v>
      </c>
      <c r="D18" s="38" t="s">
        <v>153</v>
      </c>
      <c r="E18" s="39">
        <v>749038.88</v>
      </c>
      <c r="F18" s="39">
        <v>151327.85999999999</v>
      </c>
      <c r="G18" s="38" t="s">
        <v>215</v>
      </c>
      <c r="H18" s="38" t="s">
        <v>241</v>
      </c>
      <c r="I18" s="37"/>
      <c r="J18" s="37"/>
    </row>
    <row r="19" spans="2:11" ht="84" customHeight="1" x14ac:dyDescent="0.2">
      <c r="B19" s="36">
        <v>14</v>
      </c>
      <c r="C19" s="37" t="s">
        <v>154</v>
      </c>
      <c r="D19" s="38" t="s">
        <v>155</v>
      </c>
      <c r="E19" s="39">
        <v>0</v>
      </c>
      <c r="F19" s="39">
        <v>83700</v>
      </c>
      <c r="G19" s="38" t="s">
        <v>242</v>
      </c>
      <c r="H19" s="45" t="s">
        <v>236</v>
      </c>
      <c r="I19" s="37"/>
      <c r="J19" s="37"/>
    </row>
    <row r="20" spans="2:11" ht="68.45" customHeight="1" x14ac:dyDescent="0.2">
      <c r="B20" s="36">
        <v>15</v>
      </c>
      <c r="C20" s="37" t="s">
        <v>156</v>
      </c>
      <c r="D20" s="38" t="s">
        <v>157</v>
      </c>
      <c r="E20" s="39">
        <v>0</v>
      </c>
      <c r="F20" s="39">
        <v>0</v>
      </c>
      <c r="G20" s="38" t="s">
        <v>200</v>
      </c>
      <c r="H20" s="38"/>
      <c r="I20" s="37" t="s">
        <v>243</v>
      </c>
      <c r="J20" s="37"/>
    </row>
    <row r="21" spans="2:11" s="55" customFormat="1" ht="41.45" customHeight="1" x14ac:dyDescent="0.2">
      <c r="B21" s="47">
        <v>16</v>
      </c>
      <c r="C21" s="48" t="s">
        <v>156</v>
      </c>
      <c r="D21" s="51" t="s">
        <v>158</v>
      </c>
      <c r="E21" s="52">
        <v>364500</v>
      </c>
      <c r="F21" s="52">
        <v>0</v>
      </c>
      <c r="G21" s="51" t="s">
        <v>244</v>
      </c>
      <c r="H21" s="51"/>
      <c r="I21" s="48"/>
      <c r="J21" s="48"/>
    </row>
    <row r="22" spans="2:11" ht="43.9" customHeight="1" x14ac:dyDescent="0.2">
      <c r="B22" s="36">
        <v>17</v>
      </c>
      <c r="C22" s="37" t="s">
        <v>156</v>
      </c>
      <c r="D22" s="38" t="s">
        <v>159</v>
      </c>
      <c r="E22" s="39">
        <v>507644</v>
      </c>
      <c r="F22" s="39">
        <v>280000</v>
      </c>
      <c r="G22" s="38" t="s">
        <v>192</v>
      </c>
      <c r="H22" s="45" t="s">
        <v>245</v>
      </c>
      <c r="I22" s="37" t="s">
        <v>229</v>
      </c>
      <c r="J22" s="37"/>
    </row>
    <row r="23" spans="2:11" ht="70.150000000000006" customHeight="1" x14ac:dyDescent="0.2">
      <c r="B23" s="36">
        <v>18</v>
      </c>
      <c r="C23" s="37" t="s">
        <v>160</v>
      </c>
      <c r="D23" s="38" t="s">
        <v>161</v>
      </c>
      <c r="E23" s="39">
        <v>0</v>
      </c>
      <c r="F23" s="39">
        <v>55000</v>
      </c>
      <c r="G23" s="38" t="s">
        <v>201</v>
      </c>
      <c r="H23" s="45" t="s">
        <v>246</v>
      </c>
      <c r="I23" s="37" t="s">
        <v>247</v>
      </c>
      <c r="J23" s="37"/>
    </row>
    <row r="24" spans="2:11" ht="42.75" customHeight="1" x14ac:dyDescent="0.2">
      <c r="B24" s="36">
        <v>19</v>
      </c>
      <c r="C24" s="37" t="s">
        <v>162</v>
      </c>
      <c r="D24" s="38" t="s">
        <v>163</v>
      </c>
      <c r="E24" s="39">
        <v>236700</v>
      </c>
      <c r="F24" s="39">
        <v>23000</v>
      </c>
      <c r="G24" s="38" t="s">
        <v>220</v>
      </c>
      <c r="H24" s="38" t="s">
        <v>248</v>
      </c>
      <c r="I24" s="37"/>
      <c r="J24" s="37"/>
    </row>
    <row r="25" spans="2:11" ht="42.6" customHeight="1" x14ac:dyDescent="0.2">
      <c r="B25" s="36">
        <v>20</v>
      </c>
      <c r="C25" s="37" t="s">
        <v>164</v>
      </c>
      <c r="D25" s="38" t="s">
        <v>165</v>
      </c>
      <c r="E25" s="39">
        <v>343891.51</v>
      </c>
      <c r="F25" s="39">
        <v>294901.38</v>
      </c>
      <c r="G25" s="38" t="s">
        <v>193</v>
      </c>
      <c r="H25" s="38"/>
      <c r="I25" s="37" t="s">
        <v>229</v>
      </c>
      <c r="J25" s="37"/>
    </row>
    <row r="26" spans="2:11" ht="58.9" customHeight="1" x14ac:dyDescent="0.2">
      <c r="B26" s="36">
        <v>21</v>
      </c>
      <c r="C26" s="37" t="s">
        <v>166</v>
      </c>
      <c r="D26" s="38" t="s">
        <v>167</v>
      </c>
      <c r="E26" s="39">
        <v>553122.69999999995</v>
      </c>
      <c r="F26" s="39">
        <v>121756</v>
      </c>
      <c r="G26" s="38" t="s">
        <v>216</v>
      </c>
      <c r="H26" s="38" t="s">
        <v>241</v>
      </c>
      <c r="I26" s="37"/>
      <c r="J26" s="37"/>
    </row>
    <row r="27" spans="2:11" ht="58.9" customHeight="1" x14ac:dyDescent="0.2">
      <c r="B27" s="36">
        <v>22</v>
      </c>
      <c r="C27" s="37" t="s">
        <v>168</v>
      </c>
      <c r="D27" s="38" t="s">
        <v>169</v>
      </c>
      <c r="E27" s="39">
        <v>0</v>
      </c>
      <c r="F27" s="39">
        <v>0</v>
      </c>
      <c r="G27" s="38" t="s">
        <v>204</v>
      </c>
      <c r="H27" s="45" t="s">
        <v>249</v>
      </c>
      <c r="I27" s="37" t="s">
        <v>250</v>
      </c>
      <c r="J27" s="37"/>
    </row>
    <row r="28" spans="2:11" ht="57.6" customHeight="1" x14ac:dyDescent="0.2">
      <c r="B28" s="36">
        <v>23</v>
      </c>
      <c r="C28" s="37" t="s">
        <v>170</v>
      </c>
      <c r="D28" s="38" t="s">
        <v>171</v>
      </c>
      <c r="E28" s="39">
        <v>0</v>
      </c>
      <c r="F28" s="39">
        <v>0</v>
      </c>
      <c r="G28" s="38" t="s">
        <v>187</v>
      </c>
      <c r="H28" s="45" t="s">
        <v>230</v>
      </c>
      <c r="I28" s="37"/>
      <c r="J28" s="37"/>
    </row>
    <row r="29" spans="2:11" ht="70.900000000000006" customHeight="1" x14ac:dyDescent="0.2">
      <c r="B29" s="36">
        <v>24</v>
      </c>
      <c r="C29" s="37" t="s">
        <v>170</v>
      </c>
      <c r="D29" s="38" t="s">
        <v>172</v>
      </c>
      <c r="E29" s="39">
        <v>0</v>
      </c>
      <c r="F29" s="39">
        <v>359000</v>
      </c>
      <c r="G29" s="38" t="s">
        <v>194</v>
      </c>
      <c r="H29" s="45" t="s">
        <v>251</v>
      </c>
      <c r="I29" s="37" t="s">
        <v>233</v>
      </c>
      <c r="J29" s="37"/>
    </row>
    <row r="30" spans="2:11" ht="33" customHeight="1" x14ac:dyDescent="0.2">
      <c r="B30" s="36">
        <v>25</v>
      </c>
      <c r="C30" s="37" t="s">
        <v>170</v>
      </c>
      <c r="D30" s="38" t="s">
        <v>141</v>
      </c>
      <c r="E30" s="39">
        <v>0</v>
      </c>
      <c r="F30" s="39">
        <v>90000</v>
      </c>
      <c r="G30" s="38" t="s">
        <v>219</v>
      </c>
      <c r="H30" s="45" t="s">
        <v>236</v>
      </c>
      <c r="I30" s="37" t="s">
        <v>229</v>
      </c>
      <c r="J30" s="37"/>
    </row>
    <row r="31" spans="2:11" ht="33.6" customHeight="1" x14ac:dyDescent="0.2">
      <c r="B31" s="36">
        <v>26</v>
      </c>
      <c r="C31" s="37" t="s">
        <v>173</v>
      </c>
      <c r="D31" s="38" t="s">
        <v>174</v>
      </c>
      <c r="E31" s="39">
        <v>834512</v>
      </c>
      <c r="F31" s="39">
        <v>454237.5</v>
      </c>
      <c r="G31" s="38" t="s">
        <v>195</v>
      </c>
      <c r="H31" s="38"/>
      <c r="I31" s="37" t="s">
        <v>229</v>
      </c>
      <c r="J31" s="37"/>
    </row>
    <row r="32" spans="2:11" s="55" customFormat="1" ht="59.45" customHeight="1" x14ac:dyDescent="0.2">
      <c r="B32" s="47">
        <v>27</v>
      </c>
      <c r="C32" s="48" t="s">
        <v>175</v>
      </c>
      <c r="D32" s="51" t="s">
        <v>176</v>
      </c>
      <c r="E32" s="52">
        <v>407480.07</v>
      </c>
      <c r="F32" s="52">
        <v>217138</v>
      </c>
      <c r="G32" s="51" t="s">
        <v>203</v>
      </c>
      <c r="H32" s="53" t="s">
        <v>252</v>
      </c>
      <c r="I32" s="48"/>
      <c r="J32" s="48"/>
    </row>
    <row r="33" spans="2:10" ht="60.6" customHeight="1" x14ac:dyDescent="0.2">
      <c r="B33" s="36">
        <v>28</v>
      </c>
      <c r="C33" s="37" t="s">
        <v>175</v>
      </c>
      <c r="D33" s="38" t="s">
        <v>177</v>
      </c>
      <c r="E33" s="39">
        <v>20000</v>
      </c>
      <c r="F33" s="39">
        <v>299550</v>
      </c>
      <c r="G33" s="38" t="s">
        <v>202</v>
      </c>
      <c r="H33" s="38"/>
      <c r="I33" s="37" t="s">
        <v>233</v>
      </c>
      <c r="J33" s="37"/>
    </row>
    <row r="34" spans="2:10" ht="75" customHeight="1" x14ac:dyDescent="0.2">
      <c r="B34" s="36">
        <v>29</v>
      </c>
      <c r="C34" s="37" t="s">
        <v>175</v>
      </c>
      <c r="D34" s="38" t="s">
        <v>178</v>
      </c>
      <c r="E34" s="39">
        <v>777007.57</v>
      </c>
      <c r="F34" s="39">
        <v>332000</v>
      </c>
      <c r="G34" s="38" t="s">
        <v>217</v>
      </c>
      <c r="H34" s="45" t="s">
        <v>239</v>
      </c>
      <c r="I34" s="37" t="s">
        <v>238</v>
      </c>
      <c r="J34" s="37"/>
    </row>
    <row r="35" spans="2:10" ht="82.15" customHeight="1" x14ac:dyDescent="0.2">
      <c r="B35" s="36">
        <v>30</v>
      </c>
      <c r="C35" s="37" t="s">
        <v>175</v>
      </c>
      <c r="D35" s="38" t="s">
        <v>185</v>
      </c>
      <c r="E35" s="39">
        <v>0</v>
      </c>
      <c r="F35" s="39">
        <v>359000</v>
      </c>
      <c r="G35" s="38" t="s">
        <v>196</v>
      </c>
      <c r="H35" s="38" t="s">
        <v>253</v>
      </c>
      <c r="I35" s="37" t="s">
        <v>254</v>
      </c>
      <c r="J35" s="37"/>
    </row>
    <row r="36" spans="2:10" ht="43.15" customHeight="1" x14ac:dyDescent="0.2">
      <c r="B36" s="36">
        <v>31</v>
      </c>
      <c r="C36" s="37" t="s">
        <v>179</v>
      </c>
      <c r="D36" s="38" t="s">
        <v>180</v>
      </c>
      <c r="E36" s="39">
        <v>713702.38</v>
      </c>
      <c r="F36" s="39">
        <v>182449</v>
      </c>
      <c r="G36" s="38" t="s">
        <v>218</v>
      </c>
      <c r="H36" s="38" t="s">
        <v>241</v>
      </c>
      <c r="I36" s="37"/>
      <c r="J36" s="37"/>
    </row>
    <row r="37" spans="2:10" ht="58.15" customHeight="1" x14ac:dyDescent="0.2">
      <c r="B37" s="36">
        <v>32</v>
      </c>
      <c r="C37" s="41" t="s">
        <v>181</v>
      </c>
      <c r="D37" s="42" t="s">
        <v>182</v>
      </c>
      <c r="E37" s="39">
        <v>0</v>
      </c>
      <c r="F37" s="39">
        <v>0</v>
      </c>
      <c r="G37" s="38" t="s">
        <v>188</v>
      </c>
      <c r="H37" s="45" t="s">
        <v>230</v>
      </c>
      <c r="I37" s="37"/>
      <c r="J37" s="37"/>
    </row>
    <row r="38" spans="2:10" ht="61.15" customHeight="1" x14ac:dyDescent="0.2">
      <c r="B38" s="36">
        <v>33</v>
      </c>
      <c r="C38" s="41" t="s">
        <v>181</v>
      </c>
      <c r="D38" s="42" t="s">
        <v>183</v>
      </c>
      <c r="E38" s="39">
        <v>0</v>
      </c>
      <c r="F38" s="39">
        <v>0</v>
      </c>
      <c r="G38" s="38" t="s">
        <v>186</v>
      </c>
      <c r="H38" s="38"/>
      <c r="I38" s="37" t="s">
        <v>255</v>
      </c>
      <c r="J38" s="37"/>
    </row>
    <row r="39" spans="2:10" ht="22.15" customHeight="1" x14ac:dyDescent="0.2">
      <c r="B39" s="36"/>
      <c r="C39" s="36"/>
      <c r="D39" s="43" t="s">
        <v>284</v>
      </c>
      <c r="E39" s="44">
        <f>SUM(E6:E38)</f>
        <v>8167479.4100000001</v>
      </c>
      <c r="F39" s="44">
        <f>SUM(F6:F38)</f>
        <v>5040684.5600000005</v>
      </c>
      <c r="G39" s="40"/>
      <c r="H39" s="40"/>
      <c r="I39" s="47"/>
      <c r="J39" s="47"/>
    </row>
    <row r="40" spans="2:10" ht="9.6" customHeight="1" x14ac:dyDescent="0.2"/>
    <row r="41" spans="2:10" ht="20.45" customHeight="1" x14ac:dyDescent="0.2">
      <c r="B41" s="338" t="s">
        <v>260</v>
      </c>
      <c r="C41" s="338"/>
      <c r="D41" s="338"/>
      <c r="E41" s="338"/>
      <c r="F41" s="338"/>
      <c r="G41" s="338"/>
      <c r="H41"/>
      <c r="I41" s="9"/>
      <c r="J41" s="9"/>
    </row>
    <row r="43" spans="2:10" ht="41.45" customHeight="1" x14ac:dyDescent="0.2">
      <c r="B43" s="34" t="s">
        <v>23</v>
      </c>
      <c r="C43" s="34" t="s">
        <v>132</v>
      </c>
      <c r="D43" s="34" t="s">
        <v>20</v>
      </c>
      <c r="E43" s="34" t="s">
        <v>54</v>
      </c>
      <c r="F43" s="34" t="s">
        <v>263</v>
      </c>
      <c r="G43" s="35" t="s">
        <v>205</v>
      </c>
      <c r="H43" s="35"/>
      <c r="I43" s="35"/>
      <c r="J43" s="35"/>
    </row>
    <row r="44" spans="2:10" ht="59.45" customHeight="1" x14ac:dyDescent="0.2">
      <c r="B44" s="36">
        <v>1</v>
      </c>
      <c r="C44" s="37" t="s">
        <v>207</v>
      </c>
      <c r="D44" s="38" t="s">
        <v>206</v>
      </c>
      <c r="E44" s="39">
        <v>0</v>
      </c>
      <c r="F44" s="39">
        <v>55000</v>
      </c>
      <c r="G44" s="40" t="s">
        <v>208</v>
      </c>
      <c r="H44" s="40" t="s">
        <v>240</v>
      </c>
      <c r="I44" s="47"/>
      <c r="J44" s="47"/>
    </row>
    <row r="45" spans="2:10" ht="25.15" customHeight="1" x14ac:dyDescent="0.2">
      <c r="B45" s="36">
        <v>2</v>
      </c>
      <c r="C45" s="37" t="s">
        <v>149</v>
      </c>
      <c r="D45" s="38" t="s">
        <v>212</v>
      </c>
      <c r="E45" s="39">
        <v>0</v>
      </c>
      <c r="F45" s="39">
        <v>55000</v>
      </c>
      <c r="G45" s="40" t="s">
        <v>211</v>
      </c>
      <c r="H45" s="40" t="s">
        <v>240</v>
      </c>
      <c r="I45" s="47"/>
      <c r="J45" s="47"/>
    </row>
    <row r="46" spans="2:10" ht="32.25" customHeight="1" x14ac:dyDescent="0.2">
      <c r="B46" s="36">
        <v>3</v>
      </c>
      <c r="C46" s="37" t="s">
        <v>221</v>
      </c>
      <c r="D46" s="38" t="s">
        <v>261</v>
      </c>
      <c r="E46" s="39">
        <v>0</v>
      </c>
      <c r="F46" s="39">
        <v>30000</v>
      </c>
      <c r="G46" s="40"/>
      <c r="H46" s="40" t="s">
        <v>265</v>
      </c>
      <c r="I46" s="47"/>
      <c r="J46" s="47"/>
    </row>
    <row r="47" spans="2:10" ht="30" customHeight="1" x14ac:dyDescent="0.2">
      <c r="B47" s="36">
        <v>4</v>
      </c>
      <c r="C47" s="37" t="s">
        <v>149</v>
      </c>
      <c r="D47" s="38" t="s">
        <v>264</v>
      </c>
      <c r="E47" s="39">
        <v>0</v>
      </c>
      <c r="F47" s="39">
        <v>100000</v>
      </c>
      <c r="G47" s="40"/>
      <c r="H47" s="40" t="s">
        <v>266</v>
      </c>
      <c r="I47" s="47"/>
      <c r="J47" s="47"/>
    </row>
    <row r="48" spans="2:10" ht="26.25" customHeight="1" x14ac:dyDescent="0.2">
      <c r="B48" s="36">
        <v>5</v>
      </c>
      <c r="C48" s="37" t="s">
        <v>156</v>
      </c>
      <c r="D48" s="38" t="s">
        <v>262</v>
      </c>
      <c r="E48" s="39">
        <v>0</v>
      </c>
      <c r="F48" s="39">
        <v>54000</v>
      </c>
      <c r="G48" s="40"/>
      <c r="H48" s="40" t="s">
        <v>267</v>
      </c>
      <c r="I48" s="47"/>
      <c r="J48" s="47"/>
    </row>
    <row r="49" spans="2:10" ht="26.25" customHeight="1" x14ac:dyDescent="0.2">
      <c r="B49" s="36">
        <v>6</v>
      </c>
      <c r="C49" s="37" t="s">
        <v>133</v>
      </c>
      <c r="D49" s="38" t="s">
        <v>256</v>
      </c>
      <c r="E49" s="39">
        <v>0</v>
      </c>
      <c r="F49" s="39">
        <v>150000</v>
      </c>
      <c r="G49" s="40" t="s">
        <v>257</v>
      </c>
      <c r="H49" s="40" t="s">
        <v>258</v>
      </c>
      <c r="I49" s="47"/>
      <c r="J49" s="47"/>
    </row>
    <row r="50" spans="2:10" ht="26.25" customHeight="1" x14ac:dyDescent="0.2">
      <c r="B50" s="36">
        <v>7</v>
      </c>
      <c r="C50" s="37" t="s">
        <v>162</v>
      </c>
      <c r="D50" s="38" t="s">
        <v>222</v>
      </c>
      <c r="E50" s="39">
        <v>0</v>
      </c>
      <c r="F50" s="39">
        <v>15000</v>
      </c>
      <c r="G50" s="40"/>
      <c r="H50" s="40" t="s">
        <v>267</v>
      </c>
      <c r="I50" s="47"/>
      <c r="J50" s="47"/>
    </row>
    <row r="51" spans="2:10" ht="26.25" customHeight="1" x14ac:dyDescent="0.2">
      <c r="B51" s="36">
        <v>8</v>
      </c>
      <c r="C51" s="37" t="s">
        <v>181</v>
      </c>
      <c r="D51" s="38" t="s">
        <v>259</v>
      </c>
      <c r="E51" s="39">
        <v>0</v>
      </c>
      <c r="F51" s="39">
        <v>0</v>
      </c>
      <c r="G51" s="40"/>
      <c r="H51" s="40"/>
      <c r="I51" s="47"/>
      <c r="J51" s="47"/>
    </row>
    <row r="52" spans="2:10" ht="22.15" customHeight="1" x14ac:dyDescent="0.2">
      <c r="B52" s="36"/>
      <c r="C52" s="36"/>
      <c r="D52" s="43" t="s">
        <v>284</v>
      </c>
      <c r="E52" s="44">
        <f>SUM(E44:E51)</f>
        <v>0</v>
      </c>
      <c r="F52" s="44">
        <f>SUM(F44:F51)</f>
        <v>459000</v>
      </c>
      <c r="G52" s="40"/>
      <c r="H52" s="40"/>
      <c r="I52" s="47"/>
      <c r="J52" s="47"/>
    </row>
    <row r="53" spans="2:10" ht="18" customHeight="1" x14ac:dyDescent="0.2">
      <c r="B53" s="60"/>
      <c r="C53" s="60"/>
      <c r="D53" s="61" t="s">
        <v>285</v>
      </c>
      <c r="E53" s="44">
        <f>+E39+E52</f>
        <v>8167479.4100000001</v>
      </c>
      <c r="F53" s="44">
        <f>+F39+F52</f>
        <v>5499684.5600000005</v>
      </c>
    </row>
    <row r="54" spans="2:10" ht="13.5" x14ac:dyDescent="0.2">
      <c r="B54" s="60"/>
      <c r="C54" s="60"/>
      <c r="D54" s="61" t="s">
        <v>286</v>
      </c>
      <c r="E54" s="62"/>
      <c r="F54" s="63">
        <f>+E53-F53</f>
        <v>2667794.8499999996</v>
      </c>
    </row>
  </sheetData>
  <mergeCells count="3">
    <mergeCell ref="B41:G41"/>
    <mergeCell ref="B2:G2"/>
    <mergeCell ref="B3:H3"/>
  </mergeCells>
  <phoneticPr fontId="11"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F5" sqref="F5:F6"/>
    </sheetView>
  </sheetViews>
  <sheetFormatPr baseColWidth="10" defaultRowHeight="12.75" x14ac:dyDescent="0.2"/>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x14ac:dyDescent="0.2">
      <c r="B2" s="341" t="s">
        <v>69</v>
      </c>
      <c r="C2" s="341"/>
      <c r="D2" s="341"/>
      <c r="E2" s="341"/>
      <c r="F2" s="341"/>
      <c r="G2" s="341"/>
      <c r="H2" s="341"/>
    </row>
    <row r="3" spans="2:10" x14ac:dyDescent="0.2">
      <c r="C3" s="9"/>
    </row>
    <row r="4" spans="2:10" ht="18" customHeight="1" x14ac:dyDescent="0.2">
      <c r="B4" s="339" t="s">
        <v>70</v>
      </c>
      <c r="C4" s="339" t="s">
        <v>54</v>
      </c>
      <c r="D4" s="339" t="s">
        <v>127</v>
      </c>
      <c r="E4" s="339" t="s">
        <v>126</v>
      </c>
      <c r="F4" s="26"/>
      <c r="G4" s="339" t="s">
        <v>90</v>
      </c>
      <c r="H4" s="342" t="s">
        <v>75</v>
      </c>
      <c r="J4" s="339"/>
    </row>
    <row r="5" spans="2:10" ht="18" customHeight="1" x14ac:dyDescent="0.2">
      <c r="B5" s="340"/>
      <c r="C5" s="340"/>
      <c r="D5" s="340" t="s">
        <v>58</v>
      </c>
      <c r="E5" s="340"/>
      <c r="F5" s="19" t="s">
        <v>74</v>
      </c>
      <c r="G5" s="340"/>
      <c r="H5" s="343"/>
      <c r="J5" s="340"/>
    </row>
    <row r="6" spans="2:10" ht="19.899999999999999" customHeight="1" x14ac:dyDescent="0.2">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x14ac:dyDescent="0.2">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x14ac:dyDescent="0.2">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x14ac:dyDescent="0.2">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x14ac:dyDescent="0.2">
      <c r="B10" s="3" t="s">
        <v>283</v>
      </c>
      <c r="C10" s="59">
        <v>0</v>
      </c>
      <c r="D10" s="4">
        <f>+PROYECTOS!I32</f>
        <v>22000000</v>
      </c>
      <c r="E10" s="4">
        <f t="shared" si="0"/>
        <v>-22000000</v>
      </c>
      <c r="F10" s="4"/>
      <c r="G10" s="4"/>
      <c r="H10" s="18"/>
      <c r="I10" s="28"/>
      <c r="J10" s="56">
        <v>0</v>
      </c>
    </row>
    <row r="11" spans="2:10" ht="19.899999999999999" customHeight="1" x14ac:dyDescent="0.2">
      <c r="B11" s="20" t="s">
        <v>73</v>
      </c>
      <c r="C11" s="21">
        <f>SUM(C6:C10)</f>
        <v>157683525.25999999</v>
      </c>
      <c r="D11" s="21">
        <f>SUM(D6:D10)</f>
        <v>127538148.192</v>
      </c>
      <c r="E11" s="21">
        <f t="shared" si="0"/>
        <v>30145377.067999989</v>
      </c>
      <c r="F11" s="22"/>
      <c r="G11" s="21"/>
      <c r="H11" s="23"/>
      <c r="J11" s="57">
        <f>+E11/C11</f>
        <v>0.19117645307773348</v>
      </c>
    </row>
    <row r="12" spans="2:10" x14ac:dyDescent="0.2">
      <c r="B12" s="11"/>
      <c r="C12" s="12"/>
      <c r="D12" s="11"/>
      <c r="E12" s="11"/>
      <c r="F12" s="11"/>
      <c r="G12" s="11"/>
      <c r="J12" s="11"/>
    </row>
    <row r="13" spans="2:10" x14ac:dyDescent="0.2">
      <c r="D13" s="27"/>
      <c r="E13" s="58"/>
    </row>
    <row r="14" spans="2:10" x14ac:dyDescent="0.2">
      <c r="C14" s="27"/>
      <c r="D14" s="27"/>
    </row>
    <row r="15" spans="2:10" x14ac:dyDescent="0.2">
      <c r="D15" s="27"/>
    </row>
    <row r="17" spans="4:4" x14ac:dyDescent="0.2">
      <c r="D17" s="27"/>
    </row>
  </sheetData>
  <mergeCells count="8">
    <mergeCell ref="J4:J5"/>
    <mergeCell ref="C4:C5"/>
    <mergeCell ref="B4:B5"/>
    <mergeCell ref="B2:H2"/>
    <mergeCell ref="D4:D5"/>
    <mergeCell ref="E4:E5"/>
    <mergeCell ref="H4:H5"/>
    <mergeCell ref="G4:G5"/>
  </mergeCells>
  <phoneticPr fontId="2"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2"/>
  <sheetViews>
    <sheetView tabSelected="1" zoomScale="55" zoomScaleNormal="55" zoomScaleSheetLayoutView="85" workbookViewId="0">
      <pane ySplit="5" topLeftCell="A6" activePane="bottomLeft" state="frozen"/>
      <selection pane="bottomLeft" activeCell="H55" sqref="H55"/>
    </sheetView>
  </sheetViews>
  <sheetFormatPr baseColWidth="10" defaultRowHeight="12.75" x14ac:dyDescent="0.2"/>
  <cols>
    <col min="1" max="1" width="22.42578125" style="115" customWidth="1"/>
    <col min="2" max="2" width="11.7109375" style="118" customWidth="1"/>
    <col min="3" max="3" width="13.7109375" style="118" hidden="1" customWidth="1"/>
    <col min="4" max="4" width="21.140625" style="118" hidden="1" customWidth="1"/>
    <col min="5" max="5" width="34.7109375" style="119" customWidth="1"/>
    <col min="6" max="6" width="25" style="118" customWidth="1"/>
    <col min="7" max="7" width="43.28515625" style="119" customWidth="1"/>
    <col min="8" max="8" width="91.140625" style="118" customWidth="1"/>
    <col min="9" max="9" width="29.28515625" style="120" customWidth="1"/>
    <col min="10" max="10" width="26.42578125" style="118" customWidth="1"/>
    <col min="11" max="11" width="22.42578125" style="118" customWidth="1"/>
    <col min="12" max="12" width="26.42578125" style="118" customWidth="1"/>
    <col min="13" max="13" width="13.42578125" style="118" customWidth="1"/>
    <col min="14" max="14" width="19.42578125" style="118" customWidth="1"/>
    <col min="15" max="15" width="31.5703125" style="117" customWidth="1"/>
    <col min="16" max="16" width="25.42578125" style="117" customWidth="1"/>
    <col min="17" max="17" width="29.85546875" style="117" customWidth="1"/>
    <col min="18" max="18" width="33.5703125" style="115" customWidth="1"/>
    <col min="19" max="16384" width="11.42578125" style="115"/>
  </cols>
  <sheetData>
    <row r="1" spans="1:18" ht="27.75" customHeight="1" x14ac:dyDescent="0.2"/>
    <row r="2" spans="1:18" ht="33.75" customHeight="1" thickBot="1" x14ac:dyDescent="0.25"/>
    <row r="3" spans="1:18" s="278" customFormat="1" ht="16.5" thickBot="1" x14ac:dyDescent="0.25">
      <c r="A3" s="375" t="s">
        <v>402</v>
      </c>
      <c r="B3" s="275"/>
      <c r="C3" s="276"/>
      <c r="D3" s="276"/>
      <c r="E3" s="276"/>
      <c r="F3" s="276"/>
      <c r="G3" s="276"/>
      <c r="H3" s="276"/>
      <c r="I3" s="276"/>
      <c r="J3" s="276"/>
      <c r="K3" s="276"/>
      <c r="L3" s="276"/>
      <c r="M3" s="276"/>
      <c r="N3" s="276"/>
      <c r="O3" s="276"/>
      <c r="P3" s="276"/>
      <c r="Q3" s="277"/>
    </row>
    <row r="4" spans="1:18" s="278" customFormat="1" ht="48" thickBot="1" x14ac:dyDescent="0.25">
      <c r="A4" s="376"/>
      <c r="B4" s="386" t="s">
        <v>23</v>
      </c>
      <c r="C4" s="386" t="s">
        <v>312</v>
      </c>
      <c r="D4" s="386" t="s">
        <v>311</v>
      </c>
      <c r="E4" s="355" t="s">
        <v>310</v>
      </c>
      <c r="F4" s="386" t="s">
        <v>309</v>
      </c>
      <c r="G4" s="386" t="s">
        <v>403</v>
      </c>
      <c r="H4" s="386" t="s">
        <v>308</v>
      </c>
      <c r="I4" s="396" t="s">
        <v>299</v>
      </c>
      <c r="J4" s="393" t="s">
        <v>300</v>
      </c>
      <c r="K4" s="394"/>
      <c r="L4" s="394"/>
      <c r="M4" s="394"/>
      <c r="N4" s="395"/>
      <c r="O4" s="279" t="s">
        <v>319</v>
      </c>
      <c r="P4" s="279" t="s">
        <v>301</v>
      </c>
      <c r="Q4" s="279" t="s">
        <v>302</v>
      </c>
    </row>
    <row r="5" spans="1:18" s="278" customFormat="1" ht="48" thickBot="1" x14ac:dyDescent="0.25">
      <c r="A5" s="376"/>
      <c r="B5" s="388"/>
      <c r="C5" s="388"/>
      <c r="D5" s="388"/>
      <c r="E5" s="357"/>
      <c r="F5" s="388"/>
      <c r="G5" s="388"/>
      <c r="H5" s="388"/>
      <c r="I5" s="397"/>
      <c r="J5" s="280" t="s">
        <v>303</v>
      </c>
      <c r="K5" s="280" t="s">
        <v>304</v>
      </c>
      <c r="L5" s="280" t="s">
        <v>305</v>
      </c>
      <c r="M5" s="280" t="s">
        <v>306</v>
      </c>
      <c r="N5" s="280" t="s">
        <v>307</v>
      </c>
      <c r="O5" s="281"/>
      <c r="P5" s="281"/>
      <c r="Q5" s="281"/>
    </row>
    <row r="6" spans="1:18" ht="60" x14ac:dyDescent="0.2">
      <c r="A6" s="376"/>
      <c r="B6" s="344">
        <v>1</v>
      </c>
      <c r="C6" s="371" t="s">
        <v>61</v>
      </c>
      <c r="D6" s="391" t="s">
        <v>61</v>
      </c>
      <c r="E6" s="381" t="s">
        <v>0</v>
      </c>
      <c r="F6" s="160" t="s">
        <v>72</v>
      </c>
      <c r="G6" s="156">
        <v>0</v>
      </c>
      <c r="H6" s="142" t="s">
        <v>327</v>
      </c>
      <c r="I6" s="200" t="s">
        <v>328</v>
      </c>
      <c r="J6" s="157" t="s">
        <v>329</v>
      </c>
      <c r="K6" s="157" t="s">
        <v>330</v>
      </c>
      <c r="L6" s="162">
        <v>50992898.149999999</v>
      </c>
      <c r="M6" s="157" t="s">
        <v>331</v>
      </c>
      <c r="N6" s="158">
        <v>41809</v>
      </c>
      <c r="O6" s="162">
        <v>4145633.99</v>
      </c>
      <c r="P6" s="163" t="s">
        <v>332</v>
      </c>
      <c r="Q6" s="164" t="s">
        <v>333</v>
      </c>
      <c r="R6" s="116"/>
    </row>
    <row r="7" spans="1:18" ht="52.5" customHeight="1" thickBot="1" x14ac:dyDescent="0.25">
      <c r="A7" s="376"/>
      <c r="B7" s="346"/>
      <c r="C7" s="372"/>
      <c r="D7" s="392"/>
      <c r="E7" s="383"/>
      <c r="F7" s="208" t="s">
        <v>77</v>
      </c>
      <c r="G7" s="337">
        <v>1952506</v>
      </c>
      <c r="H7" s="335" t="s">
        <v>460</v>
      </c>
      <c r="I7" s="336" t="s">
        <v>461</v>
      </c>
      <c r="J7" s="166"/>
      <c r="K7" s="166"/>
      <c r="L7" s="166"/>
      <c r="M7" s="166"/>
      <c r="N7" s="166"/>
      <c r="O7" s="166"/>
      <c r="P7" s="166"/>
      <c r="Q7" s="167"/>
      <c r="R7" s="116"/>
    </row>
    <row r="8" spans="1:18" ht="180" x14ac:dyDescent="0.2">
      <c r="A8" s="376"/>
      <c r="B8" s="362">
        <v>2</v>
      </c>
      <c r="C8" s="365" t="s">
        <v>61</v>
      </c>
      <c r="D8" s="368" t="s">
        <v>61</v>
      </c>
      <c r="E8" s="355" t="s">
        <v>1</v>
      </c>
      <c r="F8" s="238" t="s">
        <v>290</v>
      </c>
      <c r="G8" s="239">
        <v>501909</v>
      </c>
      <c r="H8" s="287" t="s">
        <v>432</v>
      </c>
      <c r="I8" s="256" t="s">
        <v>325</v>
      </c>
      <c r="J8" s="240"/>
      <c r="K8" s="240"/>
      <c r="L8" s="240"/>
      <c r="M8" s="240"/>
      <c r="N8" s="240"/>
      <c r="O8" s="240"/>
      <c r="P8" s="240"/>
      <c r="Q8" s="241"/>
      <c r="R8" s="116"/>
    </row>
    <row r="9" spans="1:18" ht="15" x14ac:dyDescent="0.2">
      <c r="A9" s="376"/>
      <c r="B9" s="363"/>
      <c r="C9" s="366"/>
      <c r="D9" s="369"/>
      <c r="E9" s="356"/>
      <c r="F9" s="234" t="s">
        <v>297</v>
      </c>
      <c r="G9" s="231">
        <v>100382</v>
      </c>
      <c r="H9" s="235"/>
      <c r="I9" s="236"/>
      <c r="J9" s="232"/>
      <c r="K9" s="232"/>
      <c r="L9" s="232"/>
      <c r="M9" s="232"/>
      <c r="N9" s="232"/>
      <c r="O9" s="232"/>
      <c r="P9" s="232"/>
      <c r="Q9" s="237"/>
      <c r="R9" s="116"/>
    </row>
    <row r="10" spans="1:18" ht="15" x14ac:dyDescent="0.2">
      <c r="A10" s="376"/>
      <c r="B10" s="363"/>
      <c r="C10" s="366"/>
      <c r="D10" s="369"/>
      <c r="E10" s="356"/>
      <c r="F10" s="234" t="s">
        <v>72</v>
      </c>
      <c r="G10" s="231"/>
      <c r="H10" s="235"/>
      <c r="I10" s="236"/>
      <c r="J10" s="232"/>
      <c r="K10" s="232"/>
      <c r="L10" s="232"/>
      <c r="M10" s="232"/>
      <c r="N10" s="232"/>
      <c r="O10" s="232"/>
      <c r="P10" s="232"/>
      <c r="Q10" s="237"/>
      <c r="R10" s="116"/>
    </row>
    <row r="11" spans="1:18" ht="15.75" customHeight="1" thickBot="1" x14ac:dyDescent="0.25">
      <c r="A11" s="376"/>
      <c r="B11" s="364"/>
      <c r="C11" s="367"/>
      <c r="D11" s="370"/>
      <c r="E11" s="357"/>
      <c r="F11" s="233" t="s">
        <v>77</v>
      </c>
      <c r="G11" s="130"/>
      <c r="H11" s="203"/>
      <c r="I11" s="203"/>
      <c r="J11" s="132"/>
      <c r="K11" s="132"/>
      <c r="L11" s="132"/>
      <c r="M11" s="132"/>
      <c r="N11" s="132"/>
      <c r="O11" s="132"/>
      <c r="P11" s="132"/>
      <c r="Q11" s="133"/>
    </row>
    <row r="12" spans="1:18" ht="170.25" customHeight="1" x14ac:dyDescent="0.2">
      <c r="A12" s="376"/>
      <c r="B12" s="362">
        <v>3</v>
      </c>
      <c r="C12" s="366">
        <v>180989</v>
      </c>
      <c r="D12" s="353">
        <v>41046</v>
      </c>
      <c r="E12" s="355" t="s">
        <v>7</v>
      </c>
      <c r="F12" s="238" t="s">
        <v>404</v>
      </c>
      <c r="G12" s="239">
        <v>55939</v>
      </c>
      <c r="H12" s="330" t="s">
        <v>462</v>
      </c>
      <c r="I12" s="287" t="s">
        <v>399</v>
      </c>
      <c r="J12" s="240"/>
      <c r="K12" s="240"/>
      <c r="L12" s="240"/>
      <c r="M12" s="240"/>
      <c r="N12" s="240"/>
      <c r="O12" s="240"/>
      <c r="P12" s="240"/>
      <c r="Q12" s="241"/>
    </row>
    <row r="13" spans="1:18" ht="20.25" customHeight="1" x14ac:dyDescent="0.2">
      <c r="A13" s="376"/>
      <c r="B13" s="363"/>
      <c r="C13" s="366"/>
      <c r="D13" s="353"/>
      <c r="E13" s="356"/>
      <c r="F13" s="291" t="s">
        <v>297</v>
      </c>
      <c r="G13" s="292">
        <v>64000</v>
      </c>
      <c r="H13" s="293"/>
      <c r="I13" s="294"/>
      <c r="J13" s="295"/>
      <c r="K13" s="295"/>
      <c r="L13" s="295"/>
      <c r="M13" s="295"/>
      <c r="N13" s="295"/>
      <c r="O13" s="295"/>
      <c r="P13" s="295"/>
      <c r="Q13" s="296"/>
    </row>
    <row r="14" spans="1:18" ht="15" customHeight="1" x14ac:dyDescent="0.2">
      <c r="A14" s="376"/>
      <c r="B14" s="363"/>
      <c r="C14" s="366"/>
      <c r="D14" s="353"/>
      <c r="E14" s="356"/>
      <c r="F14" s="195" t="s">
        <v>72</v>
      </c>
      <c r="G14" s="315"/>
      <c r="H14" s="135"/>
      <c r="I14" s="202"/>
      <c r="J14" s="136" t="s">
        <v>61</v>
      </c>
      <c r="K14" s="136" t="s">
        <v>61</v>
      </c>
      <c r="L14" s="136" t="s">
        <v>61</v>
      </c>
      <c r="M14" s="136" t="s">
        <v>61</v>
      </c>
      <c r="N14" s="136" t="s">
        <v>61</v>
      </c>
      <c r="O14" s="136" t="s">
        <v>61</v>
      </c>
      <c r="P14" s="136" t="s">
        <v>61</v>
      </c>
      <c r="Q14" s="137" t="s">
        <v>61</v>
      </c>
      <c r="R14" s="116"/>
    </row>
    <row r="15" spans="1:18" ht="15" customHeight="1" x14ac:dyDescent="0.2">
      <c r="A15" s="376"/>
      <c r="B15" s="363"/>
      <c r="C15" s="366"/>
      <c r="D15" s="353"/>
      <c r="E15" s="356"/>
      <c r="F15" s="195" t="s">
        <v>298</v>
      </c>
      <c r="G15" s="315"/>
      <c r="H15" s="135"/>
      <c r="I15" s="202"/>
      <c r="J15" s="136"/>
      <c r="K15" s="136"/>
      <c r="L15" s="136"/>
      <c r="M15" s="136"/>
      <c r="N15" s="136"/>
      <c r="O15" s="136"/>
      <c r="P15" s="136"/>
      <c r="Q15" s="137"/>
    </row>
    <row r="16" spans="1:18" ht="15.75" customHeight="1" thickBot="1" x14ac:dyDescent="0.25">
      <c r="A16" s="376"/>
      <c r="B16" s="364"/>
      <c r="C16" s="389"/>
      <c r="D16" s="390"/>
      <c r="E16" s="357"/>
      <c r="F16" s="210" t="s">
        <v>77</v>
      </c>
      <c r="G16" s="316"/>
      <c r="H16" s="138"/>
      <c r="I16" s="203"/>
      <c r="J16" s="132"/>
      <c r="K16" s="132"/>
      <c r="L16" s="132"/>
      <c r="M16" s="132"/>
      <c r="N16" s="132"/>
      <c r="O16" s="132"/>
      <c r="P16" s="132"/>
      <c r="Q16" s="133"/>
    </row>
    <row r="17" spans="1:18" ht="315.75" customHeight="1" thickBot="1" x14ac:dyDescent="0.25">
      <c r="A17" s="376"/>
      <c r="B17" s="169">
        <v>4</v>
      </c>
      <c r="C17" s="168">
        <v>1809209</v>
      </c>
      <c r="D17" s="213">
        <v>41046</v>
      </c>
      <c r="E17" s="310" t="s">
        <v>28</v>
      </c>
      <c r="F17" s="211" t="s">
        <v>77</v>
      </c>
      <c r="G17" s="139">
        <v>4883000</v>
      </c>
      <c r="H17" s="321" t="s">
        <v>433</v>
      </c>
      <c r="I17" s="322" t="s">
        <v>417</v>
      </c>
      <c r="J17" s="140"/>
      <c r="K17" s="140"/>
      <c r="L17" s="140"/>
      <c r="M17" s="140"/>
      <c r="N17" s="140"/>
      <c r="O17" s="140"/>
      <c r="P17" s="140"/>
      <c r="Q17" s="141"/>
    </row>
    <row r="18" spans="1:18" ht="233.25" customHeight="1" thickBot="1" x14ac:dyDescent="0.25">
      <c r="A18" s="376"/>
      <c r="B18" s="170">
        <v>5</v>
      </c>
      <c r="C18" s="204">
        <v>180920</v>
      </c>
      <c r="D18" s="218">
        <v>41046</v>
      </c>
      <c r="E18" s="310" t="s">
        <v>29</v>
      </c>
      <c r="F18" s="211" t="s">
        <v>77</v>
      </c>
      <c r="G18" s="139">
        <v>1126000</v>
      </c>
      <c r="H18" s="321" t="s">
        <v>434</v>
      </c>
      <c r="I18" s="322" t="s">
        <v>418</v>
      </c>
      <c r="J18" s="140"/>
      <c r="K18" s="140"/>
      <c r="L18" s="140"/>
      <c r="M18" s="140"/>
      <c r="N18" s="140"/>
      <c r="O18" s="140"/>
      <c r="P18" s="140"/>
      <c r="Q18" s="141"/>
      <c r="R18" s="116"/>
    </row>
    <row r="19" spans="1:18" ht="283.5" customHeight="1" thickBot="1" x14ac:dyDescent="0.25">
      <c r="A19" s="376"/>
      <c r="B19" s="169">
        <v>6</v>
      </c>
      <c r="C19" s="194">
        <v>181094</v>
      </c>
      <c r="D19" s="219">
        <v>41046</v>
      </c>
      <c r="E19" s="310" t="s">
        <v>4</v>
      </c>
      <c r="F19" s="211" t="s">
        <v>77</v>
      </c>
      <c r="G19" s="139">
        <v>1225500</v>
      </c>
      <c r="H19" s="321" t="s">
        <v>435</v>
      </c>
      <c r="I19" s="322" t="s">
        <v>419</v>
      </c>
      <c r="J19" s="140"/>
      <c r="K19" s="140"/>
      <c r="L19" s="140"/>
      <c r="M19" s="140"/>
      <c r="N19" s="140"/>
      <c r="O19" s="140"/>
      <c r="P19" s="140"/>
      <c r="Q19" s="141"/>
      <c r="R19" s="116"/>
    </row>
    <row r="20" spans="1:18" ht="48" customHeight="1" x14ac:dyDescent="0.2">
      <c r="A20" s="376"/>
      <c r="B20" s="344">
        <v>7</v>
      </c>
      <c r="C20" s="371">
        <v>211309</v>
      </c>
      <c r="D20" s="350">
        <v>41156</v>
      </c>
      <c r="E20" s="347" t="s">
        <v>9</v>
      </c>
      <c r="F20" s="242" t="s">
        <v>95</v>
      </c>
      <c r="G20" s="156">
        <v>162000</v>
      </c>
      <c r="H20" s="255" t="s">
        <v>427</v>
      </c>
      <c r="I20" s="244"/>
      <c r="J20" s="245"/>
      <c r="K20" s="245"/>
      <c r="L20" s="246"/>
      <c r="M20" s="245"/>
      <c r="N20" s="247"/>
      <c r="O20" s="245"/>
      <c r="P20" s="245"/>
      <c r="Q20" s="248"/>
      <c r="R20" s="116"/>
    </row>
    <row r="21" spans="1:18" ht="135" x14ac:dyDescent="0.2">
      <c r="A21" s="376"/>
      <c r="B21" s="345"/>
      <c r="C21" s="372"/>
      <c r="D21" s="351"/>
      <c r="E21" s="348"/>
      <c r="F21" s="207" t="s">
        <v>72</v>
      </c>
      <c r="G21" s="159">
        <v>6970772</v>
      </c>
      <c r="H21" s="143" t="s">
        <v>459</v>
      </c>
      <c r="I21" s="173" t="s">
        <v>415</v>
      </c>
      <c r="J21" s="174"/>
      <c r="K21" s="174"/>
      <c r="L21" s="175"/>
      <c r="M21" s="174"/>
      <c r="N21" s="174"/>
      <c r="O21" s="174"/>
      <c r="P21" s="174"/>
      <c r="Q21" s="149"/>
      <c r="R21" s="116"/>
    </row>
    <row r="22" spans="1:18" ht="53.25" customHeight="1" thickBot="1" x14ac:dyDescent="0.25">
      <c r="A22" s="376"/>
      <c r="B22" s="346"/>
      <c r="C22" s="373"/>
      <c r="D22" s="374"/>
      <c r="E22" s="349"/>
      <c r="F22" s="208" t="s">
        <v>291</v>
      </c>
      <c r="G22" s="317">
        <v>2090988</v>
      </c>
      <c r="H22" s="150" t="s">
        <v>436</v>
      </c>
      <c r="I22" s="201"/>
      <c r="J22" s="166"/>
      <c r="K22" s="166"/>
      <c r="L22" s="176"/>
      <c r="M22" s="166"/>
      <c r="N22" s="166"/>
      <c r="O22" s="166"/>
      <c r="P22" s="166"/>
      <c r="Q22" s="167"/>
      <c r="R22" s="116"/>
    </row>
    <row r="23" spans="1:18" ht="79.5" customHeight="1" x14ac:dyDescent="0.2">
      <c r="A23" s="376"/>
      <c r="B23" s="344">
        <v>8</v>
      </c>
      <c r="C23" s="371">
        <v>237720</v>
      </c>
      <c r="D23" s="350">
        <v>41421</v>
      </c>
      <c r="E23" s="347" t="s">
        <v>10</v>
      </c>
      <c r="F23" s="242" t="s">
        <v>95</v>
      </c>
      <c r="G23" s="243">
        <v>0</v>
      </c>
      <c r="H23" s="329" t="s">
        <v>437</v>
      </c>
      <c r="I23" s="244"/>
      <c r="J23" s="245"/>
      <c r="K23" s="245"/>
      <c r="L23" s="246"/>
      <c r="M23" s="245"/>
      <c r="N23" s="247"/>
      <c r="O23" s="245"/>
      <c r="P23" s="245"/>
      <c r="Q23" s="248"/>
      <c r="R23" s="116"/>
    </row>
    <row r="24" spans="1:18" ht="256.5" customHeight="1" thickBot="1" x14ac:dyDescent="0.25">
      <c r="A24" s="376"/>
      <c r="B24" s="345"/>
      <c r="C24" s="372"/>
      <c r="D24" s="351"/>
      <c r="E24" s="348"/>
      <c r="F24" s="207" t="s">
        <v>72</v>
      </c>
      <c r="G24" s="317">
        <v>2967578</v>
      </c>
      <c r="H24" s="143" t="s">
        <v>438</v>
      </c>
      <c r="I24" s="173" t="s">
        <v>416</v>
      </c>
      <c r="J24" s="174"/>
      <c r="K24" s="174"/>
      <c r="L24" s="175"/>
      <c r="M24" s="174"/>
      <c r="N24" s="177"/>
      <c r="O24" s="174"/>
      <c r="P24" s="174"/>
      <c r="Q24" s="149"/>
      <c r="R24" s="116"/>
    </row>
    <row r="25" spans="1:18" ht="15.75" customHeight="1" thickBot="1" x14ac:dyDescent="0.25">
      <c r="A25" s="376"/>
      <c r="B25" s="346"/>
      <c r="C25" s="372"/>
      <c r="D25" s="351"/>
      <c r="E25" s="349"/>
      <c r="F25" s="208" t="s">
        <v>77</v>
      </c>
      <c r="G25" s="165"/>
      <c r="H25" s="178"/>
      <c r="I25" s="201"/>
      <c r="J25" s="166"/>
      <c r="K25" s="166"/>
      <c r="L25" s="176"/>
      <c r="M25" s="166"/>
      <c r="N25" s="179"/>
      <c r="O25" s="166"/>
      <c r="P25" s="166"/>
      <c r="Q25" s="167"/>
      <c r="R25" s="116"/>
    </row>
    <row r="26" spans="1:18" ht="75" x14ac:dyDescent="0.2">
      <c r="A26" s="376"/>
      <c r="B26" s="344">
        <v>9</v>
      </c>
      <c r="C26" s="371">
        <v>238552</v>
      </c>
      <c r="D26" s="350">
        <v>41591</v>
      </c>
      <c r="E26" s="347" t="s">
        <v>12</v>
      </c>
      <c r="F26" s="242" t="s">
        <v>95</v>
      </c>
      <c r="G26" s="243">
        <v>0</v>
      </c>
      <c r="H26" s="288" t="s">
        <v>439</v>
      </c>
      <c r="I26" s="244" t="s">
        <v>371</v>
      </c>
      <c r="J26" s="245"/>
      <c r="K26" s="245"/>
      <c r="L26" s="246"/>
      <c r="M26" s="245"/>
      <c r="N26" s="247"/>
      <c r="O26" s="245"/>
      <c r="P26" s="245"/>
      <c r="Q26" s="248"/>
      <c r="R26" s="116"/>
    </row>
    <row r="27" spans="1:18" ht="210" x14ac:dyDescent="0.2">
      <c r="A27" s="376"/>
      <c r="B27" s="345"/>
      <c r="C27" s="372"/>
      <c r="D27" s="351"/>
      <c r="E27" s="348"/>
      <c r="F27" s="207" t="s">
        <v>72</v>
      </c>
      <c r="G27" s="159">
        <v>2250714</v>
      </c>
      <c r="H27" s="143" t="s">
        <v>440</v>
      </c>
      <c r="I27" s="173" t="s">
        <v>416</v>
      </c>
      <c r="J27" s="174"/>
      <c r="K27" s="174"/>
      <c r="L27" s="175"/>
      <c r="M27" s="174"/>
      <c r="N27" s="174"/>
      <c r="O27" s="174"/>
      <c r="P27" s="174"/>
      <c r="Q27" s="149"/>
      <c r="R27" s="116"/>
    </row>
    <row r="28" spans="1:18" ht="41.25" customHeight="1" thickBot="1" x14ac:dyDescent="0.25">
      <c r="A28" s="376"/>
      <c r="B28" s="346"/>
      <c r="C28" s="373"/>
      <c r="D28" s="374"/>
      <c r="E28" s="349"/>
      <c r="F28" s="208" t="s">
        <v>77</v>
      </c>
      <c r="G28" s="165">
        <f>+'[1]ANEXO 2'!$K$56</f>
        <v>2132222.4</v>
      </c>
      <c r="H28" s="150"/>
      <c r="I28" s="201"/>
      <c r="J28" s="166"/>
      <c r="K28" s="166"/>
      <c r="L28" s="176"/>
      <c r="M28" s="166"/>
      <c r="N28" s="166"/>
      <c r="O28" s="166"/>
      <c r="P28" s="166"/>
      <c r="Q28" s="167"/>
      <c r="R28" s="116"/>
    </row>
    <row r="29" spans="1:18" ht="106.5" customHeight="1" x14ac:dyDescent="0.2">
      <c r="A29" s="376"/>
      <c r="B29" s="344">
        <v>10</v>
      </c>
      <c r="C29" s="371">
        <v>269832</v>
      </c>
      <c r="D29" s="350">
        <v>41592</v>
      </c>
      <c r="E29" s="347" t="s">
        <v>382</v>
      </c>
      <c r="F29" s="257" t="s">
        <v>95</v>
      </c>
      <c r="G29" s="243"/>
      <c r="H29" s="258" t="s">
        <v>441</v>
      </c>
      <c r="I29" s="244" t="s">
        <v>372</v>
      </c>
      <c r="J29" s="245"/>
      <c r="K29" s="245"/>
      <c r="L29" s="245"/>
      <c r="M29" s="245"/>
      <c r="N29" s="247"/>
      <c r="O29" s="245"/>
      <c r="P29" s="245"/>
      <c r="Q29" s="248"/>
      <c r="R29" s="116"/>
    </row>
    <row r="30" spans="1:18" ht="138.75" customHeight="1" x14ac:dyDescent="0.2">
      <c r="A30" s="376"/>
      <c r="B30" s="345"/>
      <c r="C30" s="372"/>
      <c r="D30" s="351"/>
      <c r="E30" s="348"/>
      <c r="F30" s="206" t="s">
        <v>72</v>
      </c>
      <c r="G30" s="180">
        <v>2031481</v>
      </c>
      <c r="H30" s="181" t="s">
        <v>442</v>
      </c>
      <c r="I30" s="173" t="s">
        <v>416</v>
      </c>
      <c r="J30" s="182"/>
      <c r="K30" s="182"/>
      <c r="L30" s="182"/>
      <c r="M30" s="182"/>
      <c r="N30" s="183"/>
      <c r="O30" s="184"/>
      <c r="P30" s="184"/>
      <c r="Q30" s="314"/>
      <c r="R30" s="116"/>
    </row>
    <row r="31" spans="1:18" ht="98.25" customHeight="1" thickBot="1" x14ac:dyDescent="0.25">
      <c r="A31" s="376"/>
      <c r="B31" s="346"/>
      <c r="C31" s="372"/>
      <c r="D31" s="351"/>
      <c r="E31" s="349"/>
      <c r="F31" s="208" t="s">
        <v>77</v>
      </c>
      <c r="G31" s="180">
        <v>573195</v>
      </c>
      <c r="H31" s="150" t="s">
        <v>423</v>
      </c>
      <c r="I31" s="201" t="s">
        <v>424</v>
      </c>
      <c r="J31" s="166"/>
      <c r="K31" s="166"/>
      <c r="L31" s="166"/>
      <c r="M31" s="166"/>
      <c r="N31" s="166"/>
      <c r="O31" s="166"/>
      <c r="P31" s="166"/>
      <c r="Q31" s="167"/>
      <c r="R31" s="116"/>
    </row>
    <row r="32" spans="1:18" ht="15" customHeight="1" x14ac:dyDescent="0.2">
      <c r="A32" s="376"/>
      <c r="B32" s="344">
        <v>11</v>
      </c>
      <c r="C32" s="371">
        <v>274698</v>
      </c>
      <c r="D32" s="350">
        <v>41745</v>
      </c>
      <c r="E32" s="358" t="s">
        <v>366</v>
      </c>
      <c r="F32" s="249" t="s">
        <v>95</v>
      </c>
      <c r="G32" s="250">
        <f>+'[1]ANEXO 2'!$K$18</f>
        <v>0</v>
      </c>
      <c r="H32" s="251"/>
      <c r="I32" s="252"/>
      <c r="J32" s="253"/>
      <c r="K32" s="253"/>
      <c r="L32" s="253"/>
      <c r="M32" s="253"/>
      <c r="N32" s="253"/>
      <c r="O32" s="253"/>
      <c r="P32" s="253"/>
      <c r="Q32" s="254"/>
      <c r="R32" s="116"/>
    </row>
    <row r="33" spans="1:18" ht="45.75" thickBot="1" x14ac:dyDescent="0.25">
      <c r="A33" s="376"/>
      <c r="B33" s="345"/>
      <c r="C33" s="372"/>
      <c r="D33" s="351"/>
      <c r="E33" s="359"/>
      <c r="F33" s="185" t="s">
        <v>367</v>
      </c>
      <c r="G33" s="186" t="s">
        <v>365</v>
      </c>
      <c r="H33" s="331" t="s">
        <v>362</v>
      </c>
      <c r="I33" s="173" t="s">
        <v>359</v>
      </c>
      <c r="J33" s="187" t="s">
        <v>334</v>
      </c>
      <c r="K33" s="187"/>
      <c r="L33" s="188">
        <v>235421.85</v>
      </c>
      <c r="M33" s="187" t="s">
        <v>335</v>
      </c>
      <c r="N33" s="189"/>
      <c r="O33" s="187"/>
      <c r="P33" s="190"/>
      <c r="Q33" s="191"/>
      <c r="R33" s="116"/>
    </row>
    <row r="34" spans="1:18" ht="339" customHeight="1" thickBot="1" x14ac:dyDescent="0.25">
      <c r="A34" s="376"/>
      <c r="B34" s="346"/>
      <c r="C34" s="372"/>
      <c r="D34" s="351"/>
      <c r="E34" s="360"/>
      <c r="F34" s="212" t="s">
        <v>77</v>
      </c>
      <c r="G34" s="165"/>
      <c r="H34" s="319" t="s">
        <v>443</v>
      </c>
      <c r="I34" s="320" t="s">
        <v>420</v>
      </c>
      <c r="J34" s="166"/>
      <c r="K34" s="166"/>
      <c r="L34" s="166"/>
      <c r="M34" s="166"/>
      <c r="N34" s="166"/>
      <c r="O34" s="166"/>
      <c r="P34" s="166"/>
      <c r="Q34" s="167"/>
      <c r="R34" s="116"/>
    </row>
    <row r="35" spans="1:18" ht="120" x14ac:dyDescent="0.2">
      <c r="A35" s="376"/>
      <c r="B35" s="344">
        <v>12</v>
      </c>
      <c r="C35" s="371">
        <v>273121</v>
      </c>
      <c r="D35" s="350">
        <v>41883</v>
      </c>
      <c r="E35" s="347" t="s">
        <v>55</v>
      </c>
      <c r="F35" s="242" t="s">
        <v>95</v>
      </c>
      <c r="G35" s="243">
        <f>+'[1]ANEXO 2'!$K$18</f>
        <v>0</v>
      </c>
      <c r="H35" s="255" t="s">
        <v>444</v>
      </c>
      <c r="I35" s="244" t="s">
        <v>373</v>
      </c>
      <c r="J35" s="245"/>
      <c r="K35" s="245"/>
      <c r="L35" s="245"/>
      <c r="M35" s="245"/>
      <c r="N35" s="247"/>
      <c r="O35" s="245"/>
      <c r="P35" s="245"/>
      <c r="Q35" s="248"/>
      <c r="R35" s="116"/>
    </row>
    <row r="36" spans="1:18" ht="15" x14ac:dyDescent="0.2">
      <c r="A36" s="376"/>
      <c r="B36" s="345"/>
      <c r="C36" s="372"/>
      <c r="D36" s="351"/>
      <c r="E36" s="348"/>
      <c r="F36" s="297" t="s">
        <v>405</v>
      </c>
      <c r="G36" s="298">
        <v>0</v>
      </c>
      <c r="H36" s="299"/>
      <c r="I36" s="300"/>
      <c r="J36" s="301"/>
      <c r="K36" s="301"/>
      <c r="L36" s="301"/>
      <c r="M36" s="301"/>
      <c r="N36" s="302"/>
      <c r="O36" s="301"/>
      <c r="P36" s="301"/>
      <c r="Q36" s="303"/>
      <c r="R36" s="116"/>
    </row>
    <row r="37" spans="1:18" ht="42" customHeight="1" x14ac:dyDescent="0.2">
      <c r="A37" s="376"/>
      <c r="B37" s="345"/>
      <c r="C37" s="372"/>
      <c r="D37" s="351"/>
      <c r="E37" s="348"/>
      <c r="F37" s="206" t="s">
        <v>72</v>
      </c>
      <c r="G37" s="318"/>
      <c r="H37" s="192" t="s">
        <v>352</v>
      </c>
      <c r="I37" s="193"/>
      <c r="J37" s="182"/>
      <c r="K37" s="174"/>
      <c r="L37" s="174"/>
      <c r="M37" s="174"/>
      <c r="N37" s="174"/>
      <c r="O37" s="174"/>
      <c r="P37" s="174"/>
      <c r="Q37" s="149"/>
      <c r="R37" s="116"/>
    </row>
    <row r="38" spans="1:18" ht="78.75" customHeight="1" thickBot="1" x14ac:dyDescent="0.25">
      <c r="A38" s="376"/>
      <c r="B38" s="346"/>
      <c r="C38" s="373"/>
      <c r="D38" s="374"/>
      <c r="E38" s="349"/>
      <c r="F38" s="208" t="s">
        <v>291</v>
      </c>
      <c r="G38" s="165"/>
      <c r="H38" s="150"/>
      <c r="I38" s="201"/>
      <c r="J38" s="166"/>
      <c r="K38" s="166"/>
      <c r="L38" s="166"/>
      <c r="M38" s="166"/>
      <c r="N38" s="166"/>
      <c r="O38" s="166"/>
      <c r="P38" s="166"/>
      <c r="Q38" s="167"/>
      <c r="R38" s="116"/>
    </row>
    <row r="39" spans="1:18" ht="111.75" customHeight="1" x14ac:dyDescent="0.2">
      <c r="A39" s="376"/>
      <c r="B39" s="362">
        <v>13</v>
      </c>
      <c r="C39" s="365">
        <v>277717</v>
      </c>
      <c r="D39" s="352">
        <v>42234</v>
      </c>
      <c r="E39" s="355" t="s">
        <v>292</v>
      </c>
      <c r="F39" s="238" t="s">
        <v>290</v>
      </c>
      <c r="G39" s="239">
        <v>237320</v>
      </c>
      <c r="H39" s="288" t="s">
        <v>445</v>
      </c>
      <c r="I39" s="244" t="s">
        <v>374</v>
      </c>
      <c r="J39" s="240"/>
      <c r="K39" s="240"/>
      <c r="L39" s="240"/>
      <c r="M39" s="240"/>
      <c r="N39" s="240"/>
      <c r="O39" s="240"/>
      <c r="P39" s="240"/>
      <c r="Q39" s="241"/>
    </row>
    <row r="40" spans="1:18" ht="15" x14ac:dyDescent="0.2">
      <c r="A40" s="376"/>
      <c r="B40" s="363"/>
      <c r="C40" s="366"/>
      <c r="D40" s="353"/>
      <c r="E40" s="356"/>
      <c r="F40" s="304" t="s">
        <v>297</v>
      </c>
      <c r="G40" s="305">
        <v>111580</v>
      </c>
      <c r="H40" s="306"/>
      <c r="I40" s="307"/>
      <c r="J40" s="308"/>
      <c r="K40" s="308"/>
      <c r="L40" s="308"/>
      <c r="M40" s="308"/>
      <c r="N40" s="308"/>
      <c r="O40" s="308"/>
      <c r="P40" s="308"/>
      <c r="Q40" s="309"/>
    </row>
    <row r="41" spans="1:18" ht="15.75" customHeight="1" thickBot="1" x14ac:dyDescent="0.25">
      <c r="A41" s="376"/>
      <c r="B41" s="364"/>
      <c r="C41" s="367"/>
      <c r="D41" s="354"/>
      <c r="E41" s="357"/>
      <c r="F41" s="210" t="s">
        <v>72</v>
      </c>
      <c r="G41" s="130"/>
      <c r="H41" s="138"/>
      <c r="I41" s="203"/>
      <c r="J41" s="132"/>
      <c r="K41" s="132"/>
      <c r="L41" s="132"/>
      <c r="M41" s="132"/>
      <c r="N41" s="132"/>
      <c r="O41" s="132"/>
      <c r="P41" s="132"/>
      <c r="Q41" s="133"/>
    </row>
    <row r="42" spans="1:18" ht="15" customHeight="1" x14ac:dyDescent="0.2">
      <c r="A42" s="376"/>
      <c r="B42" s="344">
        <v>14</v>
      </c>
      <c r="C42" s="371">
        <v>273254</v>
      </c>
      <c r="D42" s="350">
        <v>41883</v>
      </c>
      <c r="E42" s="378" t="s">
        <v>384</v>
      </c>
      <c r="F42" s="242" t="s">
        <v>95</v>
      </c>
      <c r="G42" s="243">
        <f>+'[1]ANEXO 2'!$K$22</f>
        <v>0</v>
      </c>
      <c r="H42" s="255"/>
      <c r="I42" s="244"/>
      <c r="J42" s="245"/>
      <c r="K42" s="245"/>
      <c r="L42" s="245"/>
      <c r="M42" s="245"/>
      <c r="N42" s="245"/>
      <c r="O42" s="245"/>
      <c r="P42" s="245"/>
      <c r="Q42" s="248"/>
    </row>
    <row r="43" spans="1:18" ht="60.75" thickBot="1" x14ac:dyDescent="0.25">
      <c r="A43" s="376"/>
      <c r="B43" s="345"/>
      <c r="C43" s="372"/>
      <c r="D43" s="351"/>
      <c r="E43" s="379"/>
      <c r="F43" s="207" t="s">
        <v>72</v>
      </c>
      <c r="G43" s="159">
        <f>+'[1]ANEXO 2'!$K$23</f>
        <v>408870</v>
      </c>
      <c r="H43" s="143" t="s">
        <v>363</v>
      </c>
      <c r="I43" s="143" t="s">
        <v>364</v>
      </c>
      <c r="J43" s="174" t="s">
        <v>336</v>
      </c>
      <c r="K43" s="174" t="s">
        <v>337</v>
      </c>
      <c r="L43" s="148">
        <v>591292.57999999996</v>
      </c>
      <c r="M43" s="174" t="s">
        <v>338</v>
      </c>
      <c r="N43" s="177">
        <v>42831</v>
      </c>
      <c r="O43" s="174" t="s">
        <v>61</v>
      </c>
      <c r="P43" s="174" t="s">
        <v>356</v>
      </c>
      <c r="Q43" s="149" t="s">
        <v>360</v>
      </c>
    </row>
    <row r="44" spans="1:18" ht="301.5" customHeight="1" thickBot="1" x14ac:dyDescent="0.25">
      <c r="A44" s="376"/>
      <c r="B44" s="346"/>
      <c r="C44" s="373"/>
      <c r="D44" s="374"/>
      <c r="E44" s="380"/>
      <c r="F44" s="208" t="s">
        <v>77</v>
      </c>
      <c r="G44" s="159">
        <v>58060</v>
      </c>
      <c r="H44" s="321" t="s">
        <v>446</v>
      </c>
      <c r="I44" s="320" t="s">
        <v>370</v>
      </c>
      <c r="J44" s="166"/>
      <c r="K44" s="166"/>
      <c r="L44" s="166"/>
      <c r="M44" s="166"/>
      <c r="N44" s="166"/>
      <c r="O44" s="166"/>
      <c r="P44" s="166"/>
      <c r="Q44" s="167"/>
    </row>
    <row r="45" spans="1:18" ht="296.25" customHeight="1" thickBot="1" x14ac:dyDescent="0.25">
      <c r="A45" s="376"/>
      <c r="B45" s="170">
        <v>15</v>
      </c>
      <c r="C45" s="214">
        <v>273262</v>
      </c>
      <c r="D45" s="219">
        <v>41911</v>
      </c>
      <c r="E45" s="310" t="s">
        <v>65</v>
      </c>
      <c r="F45" s="211" t="s">
        <v>77</v>
      </c>
      <c r="G45" s="159">
        <v>4236212</v>
      </c>
      <c r="H45" s="321" t="s">
        <v>447</v>
      </c>
      <c r="I45" s="320" t="s">
        <v>369</v>
      </c>
      <c r="J45" s="140" t="s">
        <v>61</v>
      </c>
      <c r="K45" s="140" t="s">
        <v>61</v>
      </c>
      <c r="L45" s="140" t="s">
        <v>61</v>
      </c>
      <c r="M45" s="140" t="s">
        <v>61</v>
      </c>
      <c r="N45" s="140" t="s">
        <v>61</v>
      </c>
      <c r="O45" s="140" t="s">
        <v>61</v>
      </c>
      <c r="P45" s="140" t="s">
        <v>61</v>
      </c>
      <c r="Q45" s="141" t="s">
        <v>61</v>
      </c>
    </row>
    <row r="46" spans="1:18" ht="229.5" customHeight="1" thickBot="1" x14ac:dyDescent="0.25">
      <c r="A46" s="376"/>
      <c r="B46" s="169">
        <v>16</v>
      </c>
      <c r="C46" s="199">
        <v>276479</v>
      </c>
      <c r="D46" s="218">
        <v>42349</v>
      </c>
      <c r="E46" s="310" t="s">
        <v>314</v>
      </c>
      <c r="F46" s="211" t="s">
        <v>77</v>
      </c>
      <c r="G46" s="159">
        <v>8564816</v>
      </c>
      <c r="H46" s="321" t="s">
        <v>448</v>
      </c>
      <c r="I46" s="320" t="s">
        <v>369</v>
      </c>
      <c r="J46" s="140" t="s">
        <v>61</v>
      </c>
      <c r="K46" s="140" t="s">
        <v>61</v>
      </c>
      <c r="L46" s="140" t="s">
        <v>61</v>
      </c>
      <c r="M46" s="140" t="s">
        <v>61</v>
      </c>
      <c r="N46" s="140" t="s">
        <v>61</v>
      </c>
      <c r="O46" s="140" t="s">
        <v>61</v>
      </c>
      <c r="P46" s="140" t="s">
        <v>61</v>
      </c>
      <c r="Q46" s="141" t="s">
        <v>61</v>
      </c>
    </row>
    <row r="47" spans="1:18" ht="135.75" customHeight="1" thickBot="1" x14ac:dyDescent="0.25">
      <c r="A47" s="376"/>
      <c r="B47" s="362">
        <v>17</v>
      </c>
      <c r="C47" s="365">
        <v>273254</v>
      </c>
      <c r="D47" s="352">
        <v>41883</v>
      </c>
      <c r="E47" s="355" t="s">
        <v>320</v>
      </c>
      <c r="F47" s="242" t="s">
        <v>290</v>
      </c>
      <c r="G47" s="243">
        <v>4071151</v>
      </c>
      <c r="H47" s="289" t="s">
        <v>449</v>
      </c>
      <c r="I47" s="256" t="s">
        <v>389</v>
      </c>
      <c r="J47" s="240"/>
      <c r="K47" s="240"/>
      <c r="L47" s="240"/>
      <c r="M47" s="240"/>
      <c r="N47" s="240"/>
      <c r="O47" s="240"/>
      <c r="P47" s="240"/>
      <c r="Q47" s="241"/>
    </row>
    <row r="48" spans="1:18" ht="42" customHeight="1" x14ac:dyDescent="0.2">
      <c r="A48" s="376"/>
      <c r="B48" s="363"/>
      <c r="C48" s="366"/>
      <c r="D48" s="353"/>
      <c r="E48" s="356"/>
      <c r="F48" s="259" t="s">
        <v>297</v>
      </c>
      <c r="G48" s="260">
        <v>814230</v>
      </c>
      <c r="H48" s="332" t="s">
        <v>428</v>
      </c>
      <c r="I48" s="261"/>
      <c r="J48" s="232"/>
      <c r="K48" s="232"/>
      <c r="L48" s="262"/>
      <c r="M48" s="232"/>
      <c r="N48" s="263"/>
      <c r="O48" s="232"/>
      <c r="P48" s="232"/>
      <c r="Q48" s="264"/>
    </row>
    <row r="49" spans="1:18" ht="15" customHeight="1" x14ac:dyDescent="0.2">
      <c r="A49" s="376"/>
      <c r="B49" s="363"/>
      <c r="C49" s="366"/>
      <c r="D49" s="353"/>
      <c r="E49" s="356"/>
      <c r="F49" s="195" t="s">
        <v>72</v>
      </c>
      <c r="G49" s="134"/>
      <c r="H49" s="143"/>
      <c r="I49" s="202"/>
      <c r="J49" s="136"/>
      <c r="K49" s="136"/>
      <c r="L49" s="148"/>
      <c r="M49" s="136"/>
      <c r="N49" s="144"/>
      <c r="O49" s="136"/>
      <c r="P49" s="136"/>
      <c r="Q49" s="149"/>
    </row>
    <row r="50" spans="1:18" ht="15.75" customHeight="1" thickBot="1" x14ac:dyDescent="0.25">
      <c r="A50" s="376"/>
      <c r="B50" s="364"/>
      <c r="C50" s="367"/>
      <c r="D50" s="354"/>
      <c r="E50" s="357"/>
      <c r="F50" s="210" t="s">
        <v>77</v>
      </c>
      <c r="G50" s="130"/>
      <c r="H50" s="138"/>
      <c r="I50" s="203"/>
      <c r="J50" s="132"/>
      <c r="K50" s="132"/>
      <c r="L50" s="132"/>
      <c r="M50" s="132"/>
      <c r="N50" s="132"/>
      <c r="O50" s="132"/>
      <c r="P50" s="132"/>
      <c r="Q50" s="133"/>
    </row>
    <row r="51" spans="1:18" ht="77.25" customHeight="1" thickBot="1" x14ac:dyDescent="0.25">
      <c r="A51" s="376"/>
      <c r="B51" s="362">
        <v>18</v>
      </c>
      <c r="C51" s="365">
        <v>273254</v>
      </c>
      <c r="D51" s="352">
        <v>41883</v>
      </c>
      <c r="E51" s="355" t="s">
        <v>321</v>
      </c>
      <c r="F51" s="238" t="s">
        <v>290</v>
      </c>
      <c r="G51" s="239">
        <v>470931</v>
      </c>
      <c r="H51" s="258" t="s">
        <v>390</v>
      </c>
      <c r="I51" s="244" t="s">
        <v>375</v>
      </c>
      <c r="J51" s="240"/>
      <c r="K51" s="240"/>
      <c r="L51" s="240"/>
      <c r="M51" s="240"/>
      <c r="N51" s="240"/>
      <c r="O51" s="240"/>
      <c r="P51" s="240"/>
      <c r="Q51" s="241"/>
    </row>
    <row r="52" spans="1:18" ht="43.5" customHeight="1" x14ac:dyDescent="0.2">
      <c r="A52" s="376"/>
      <c r="B52" s="363"/>
      <c r="C52" s="366"/>
      <c r="D52" s="353"/>
      <c r="E52" s="356"/>
      <c r="F52" s="265" t="s">
        <v>297</v>
      </c>
      <c r="G52" s="231">
        <v>44160</v>
      </c>
      <c r="H52" s="333" t="s">
        <v>391</v>
      </c>
      <c r="I52" s="261"/>
      <c r="J52" s="232"/>
      <c r="K52" s="232"/>
      <c r="L52" s="262"/>
      <c r="M52" s="232"/>
      <c r="N52" s="263"/>
      <c r="O52" s="232"/>
      <c r="P52" s="232"/>
      <c r="Q52" s="264"/>
    </row>
    <row r="53" spans="1:18" ht="35.25" customHeight="1" x14ac:dyDescent="0.2">
      <c r="A53" s="376"/>
      <c r="B53" s="363"/>
      <c r="C53" s="366"/>
      <c r="D53" s="353"/>
      <c r="E53" s="356"/>
      <c r="F53" s="195" t="s">
        <v>72</v>
      </c>
      <c r="G53" s="134"/>
      <c r="H53" s="143"/>
      <c r="I53" s="202"/>
      <c r="J53" s="136"/>
      <c r="K53" s="136"/>
      <c r="L53" s="148"/>
      <c r="M53" s="136"/>
      <c r="N53" s="144"/>
      <c r="O53" s="136"/>
      <c r="P53" s="136"/>
      <c r="Q53" s="149"/>
      <c r="R53" s="116"/>
    </row>
    <row r="54" spans="1:18" ht="25.5" customHeight="1" thickBot="1" x14ac:dyDescent="0.25">
      <c r="A54" s="376"/>
      <c r="B54" s="364"/>
      <c r="C54" s="367"/>
      <c r="D54" s="354"/>
      <c r="E54" s="357"/>
      <c r="F54" s="210" t="s">
        <v>77</v>
      </c>
      <c r="G54" s="130"/>
      <c r="H54" s="138"/>
      <c r="I54" s="203"/>
      <c r="J54" s="132"/>
      <c r="K54" s="132"/>
      <c r="L54" s="132"/>
      <c r="M54" s="132"/>
      <c r="N54" s="132"/>
      <c r="O54" s="132"/>
      <c r="P54" s="132"/>
      <c r="Q54" s="133"/>
      <c r="R54" s="116"/>
    </row>
    <row r="55" spans="1:18" ht="92.25" customHeight="1" x14ac:dyDescent="0.2">
      <c r="A55" s="376"/>
      <c r="B55" s="362">
        <v>19</v>
      </c>
      <c r="C55" s="365">
        <v>303267</v>
      </c>
      <c r="D55" s="352">
        <v>43145</v>
      </c>
      <c r="E55" s="355" t="s">
        <v>383</v>
      </c>
      <c r="F55" s="266" t="s">
        <v>387</v>
      </c>
      <c r="G55" s="127">
        <v>571418</v>
      </c>
      <c r="H55" s="267" t="s">
        <v>450</v>
      </c>
      <c r="I55" s="256"/>
      <c r="J55" s="240"/>
      <c r="K55" s="240"/>
      <c r="L55" s="240"/>
      <c r="M55" s="240"/>
      <c r="N55" s="240"/>
      <c r="O55" s="240"/>
      <c r="P55" s="240"/>
      <c r="Q55" s="241"/>
      <c r="R55" s="116"/>
    </row>
    <row r="56" spans="1:18" ht="98.25" customHeight="1" x14ac:dyDescent="0.2">
      <c r="A56" s="376"/>
      <c r="B56" s="363"/>
      <c r="C56" s="366"/>
      <c r="D56" s="353"/>
      <c r="E56" s="356"/>
      <c r="F56" s="234" t="s">
        <v>388</v>
      </c>
      <c r="G56" s="231"/>
      <c r="H56" s="268" t="s">
        <v>451</v>
      </c>
      <c r="I56" s="236"/>
      <c r="J56" s="232"/>
      <c r="K56" s="232"/>
      <c r="L56" s="232"/>
      <c r="M56" s="232"/>
      <c r="N56" s="232"/>
      <c r="O56" s="232"/>
      <c r="P56" s="232"/>
      <c r="Q56" s="237"/>
      <c r="R56" s="116"/>
    </row>
    <row r="57" spans="1:18" ht="54" customHeight="1" x14ac:dyDescent="0.2">
      <c r="A57" s="376"/>
      <c r="B57" s="363"/>
      <c r="C57" s="366"/>
      <c r="D57" s="353"/>
      <c r="E57" s="356"/>
      <c r="F57" s="226" t="s">
        <v>72</v>
      </c>
      <c r="G57" s="134"/>
      <c r="H57" s="135"/>
      <c r="I57" s="202"/>
      <c r="J57" s="136"/>
      <c r="K57" s="136"/>
      <c r="L57" s="136"/>
      <c r="M57" s="136"/>
      <c r="N57" s="136"/>
      <c r="O57" s="136"/>
      <c r="P57" s="136"/>
      <c r="Q57" s="137"/>
      <c r="R57" s="116"/>
    </row>
    <row r="58" spans="1:18" ht="54" customHeight="1" thickBot="1" x14ac:dyDescent="0.25">
      <c r="A58" s="376"/>
      <c r="B58" s="364"/>
      <c r="C58" s="367"/>
      <c r="D58" s="354"/>
      <c r="E58" s="357"/>
      <c r="F58" s="233" t="s">
        <v>77</v>
      </c>
      <c r="G58" s="130"/>
      <c r="H58" s="138"/>
      <c r="I58" s="203"/>
      <c r="J58" s="132"/>
      <c r="K58" s="132"/>
      <c r="L58" s="132"/>
      <c r="M58" s="132"/>
      <c r="N58" s="132"/>
      <c r="O58" s="132"/>
      <c r="P58" s="132"/>
      <c r="Q58" s="133"/>
      <c r="R58" s="116"/>
    </row>
    <row r="59" spans="1:18" ht="85.5" customHeight="1" x14ac:dyDescent="0.2">
      <c r="A59" s="376"/>
      <c r="B59" s="362">
        <v>20</v>
      </c>
      <c r="C59" s="365">
        <v>220883</v>
      </c>
      <c r="D59" s="352">
        <v>43140</v>
      </c>
      <c r="E59" s="355" t="s">
        <v>385</v>
      </c>
      <c r="F59" s="266" t="s">
        <v>387</v>
      </c>
      <c r="G59" s="239"/>
      <c r="H59" s="267" t="s">
        <v>452</v>
      </c>
      <c r="I59" s="256"/>
      <c r="J59" s="240"/>
      <c r="K59" s="240"/>
      <c r="L59" s="240"/>
      <c r="M59" s="240"/>
      <c r="N59" s="240"/>
      <c r="O59" s="240"/>
      <c r="P59" s="240"/>
      <c r="Q59" s="241"/>
      <c r="R59" s="116"/>
    </row>
    <row r="60" spans="1:18" ht="84" customHeight="1" x14ac:dyDescent="0.2">
      <c r="A60" s="376"/>
      <c r="B60" s="363"/>
      <c r="C60" s="366"/>
      <c r="D60" s="353"/>
      <c r="E60" s="356"/>
      <c r="F60" s="234" t="s">
        <v>388</v>
      </c>
      <c r="G60" s="231"/>
      <c r="H60" s="268" t="s">
        <v>453</v>
      </c>
      <c r="I60" s="236"/>
      <c r="J60" s="232"/>
      <c r="K60" s="232"/>
      <c r="L60" s="232"/>
      <c r="M60" s="232"/>
      <c r="N60" s="232"/>
      <c r="O60" s="232"/>
      <c r="P60" s="232"/>
      <c r="Q60" s="237"/>
      <c r="R60" s="116"/>
    </row>
    <row r="61" spans="1:18" ht="32.25" customHeight="1" x14ac:dyDescent="0.2">
      <c r="A61" s="376"/>
      <c r="B61" s="363"/>
      <c r="C61" s="366"/>
      <c r="D61" s="353"/>
      <c r="E61" s="356"/>
      <c r="F61" s="226" t="s">
        <v>72</v>
      </c>
      <c r="G61" s="134"/>
      <c r="H61" s="135"/>
      <c r="I61" s="202"/>
      <c r="J61" s="136"/>
      <c r="K61" s="136"/>
      <c r="L61" s="136"/>
      <c r="M61" s="136"/>
      <c r="N61" s="136"/>
      <c r="O61" s="136"/>
      <c r="P61" s="136"/>
      <c r="Q61" s="137"/>
      <c r="R61" s="116"/>
    </row>
    <row r="62" spans="1:18" ht="32.25" customHeight="1" thickBot="1" x14ac:dyDescent="0.25">
      <c r="A62" s="376"/>
      <c r="B62" s="364"/>
      <c r="C62" s="367"/>
      <c r="D62" s="354"/>
      <c r="E62" s="357"/>
      <c r="F62" s="233" t="s">
        <v>77</v>
      </c>
      <c r="G62" s="130"/>
      <c r="H62" s="138"/>
      <c r="I62" s="203"/>
      <c r="J62" s="132"/>
      <c r="K62" s="132"/>
      <c r="L62" s="132"/>
      <c r="M62" s="132"/>
      <c r="N62" s="132"/>
      <c r="O62" s="132"/>
      <c r="P62" s="132"/>
      <c r="Q62" s="133"/>
      <c r="R62" s="116"/>
    </row>
    <row r="63" spans="1:18" ht="111.75" customHeight="1" x14ac:dyDescent="0.2">
      <c r="A63" s="376"/>
      <c r="B63" s="363">
        <v>21</v>
      </c>
      <c r="C63" s="366">
        <v>305648</v>
      </c>
      <c r="D63" s="353">
        <v>43145</v>
      </c>
      <c r="E63" s="361" t="s">
        <v>386</v>
      </c>
      <c r="F63" s="266" t="s">
        <v>387</v>
      </c>
      <c r="G63" s="239"/>
      <c r="H63" s="267" t="s">
        <v>452</v>
      </c>
      <c r="I63" s="256"/>
      <c r="J63" s="240"/>
      <c r="K63" s="240"/>
      <c r="L63" s="240"/>
      <c r="M63" s="240"/>
      <c r="N63" s="240"/>
      <c r="O63" s="240"/>
      <c r="P63" s="240"/>
      <c r="Q63" s="241"/>
      <c r="R63" s="116"/>
    </row>
    <row r="64" spans="1:18" ht="88.5" customHeight="1" x14ac:dyDescent="0.2">
      <c r="A64" s="376"/>
      <c r="B64" s="363"/>
      <c r="C64" s="366"/>
      <c r="D64" s="353"/>
      <c r="E64" s="356"/>
      <c r="F64" s="234" t="s">
        <v>388</v>
      </c>
      <c r="G64" s="231"/>
      <c r="H64" s="268" t="s">
        <v>453</v>
      </c>
      <c r="I64" s="236"/>
      <c r="J64" s="232"/>
      <c r="K64" s="232"/>
      <c r="L64" s="232"/>
      <c r="M64" s="232"/>
      <c r="N64" s="232"/>
      <c r="O64" s="232"/>
      <c r="P64" s="232"/>
      <c r="Q64" s="237"/>
      <c r="R64" s="116"/>
    </row>
    <row r="65" spans="1:18" ht="43.5" customHeight="1" x14ac:dyDescent="0.2">
      <c r="A65" s="376"/>
      <c r="B65" s="363"/>
      <c r="C65" s="366"/>
      <c r="D65" s="353"/>
      <c r="E65" s="356"/>
      <c r="F65" s="226" t="s">
        <v>72</v>
      </c>
      <c r="G65" s="134"/>
      <c r="H65" s="135"/>
      <c r="I65" s="202"/>
      <c r="J65" s="136"/>
      <c r="K65" s="136"/>
      <c r="L65" s="136"/>
      <c r="M65" s="136"/>
      <c r="N65" s="136"/>
      <c r="O65" s="136"/>
      <c r="P65" s="136"/>
      <c r="Q65" s="137"/>
      <c r="R65" s="116"/>
    </row>
    <row r="66" spans="1:18" ht="43.5" customHeight="1" thickBot="1" x14ac:dyDescent="0.25">
      <c r="A66" s="377"/>
      <c r="B66" s="364"/>
      <c r="C66" s="367"/>
      <c r="D66" s="354"/>
      <c r="E66" s="357"/>
      <c r="F66" s="233" t="s">
        <v>77</v>
      </c>
      <c r="G66" s="130"/>
      <c r="H66" s="138"/>
      <c r="I66" s="203"/>
      <c r="J66" s="132"/>
      <c r="K66" s="132"/>
      <c r="L66" s="132"/>
      <c r="M66" s="132"/>
      <c r="N66" s="132"/>
      <c r="O66" s="132"/>
      <c r="P66" s="132"/>
      <c r="Q66" s="133"/>
      <c r="R66" s="116"/>
    </row>
    <row r="67" spans="1:18" ht="106.5" customHeight="1" x14ac:dyDescent="0.2">
      <c r="A67" s="384" t="s">
        <v>124</v>
      </c>
      <c r="B67" s="344">
        <v>1</v>
      </c>
      <c r="C67" s="371">
        <v>274896</v>
      </c>
      <c r="D67" s="350">
        <v>41597</v>
      </c>
      <c r="E67" s="347" t="s">
        <v>13</v>
      </c>
      <c r="F67" s="242" t="s">
        <v>95</v>
      </c>
      <c r="G67" s="243">
        <f>+'[1]ANEXO 2A'!$K$39</f>
        <v>0</v>
      </c>
      <c r="H67" s="255"/>
      <c r="I67" s="244" t="s">
        <v>339</v>
      </c>
      <c r="J67" s="244" t="s">
        <v>340</v>
      </c>
      <c r="K67" s="244" t="s">
        <v>341</v>
      </c>
      <c r="L67" s="246">
        <v>60000</v>
      </c>
      <c r="M67" s="245" t="s">
        <v>342</v>
      </c>
      <c r="N67" s="245" t="s">
        <v>343</v>
      </c>
      <c r="O67" s="245" t="s">
        <v>61</v>
      </c>
      <c r="P67" s="245" t="s">
        <v>61</v>
      </c>
      <c r="Q67" s="248" t="s">
        <v>61</v>
      </c>
      <c r="R67" s="116"/>
    </row>
    <row r="68" spans="1:18" ht="251.25" customHeight="1" x14ac:dyDescent="0.2">
      <c r="A68" s="385"/>
      <c r="B68" s="345"/>
      <c r="C68" s="372"/>
      <c r="D68" s="351"/>
      <c r="E68" s="348"/>
      <c r="F68" s="207" t="s">
        <v>72</v>
      </c>
      <c r="G68" s="159">
        <v>737263</v>
      </c>
      <c r="H68" s="143" t="s">
        <v>454</v>
      </c>
      <c r="I68" s="173"/>
      <c r="J68" s="174" t="s">
        <v>409</v>
      </c>
      <c r="K68" s="174" t="s">
        <v>410</v>
      </c>
      <c r="L68" s="175" t="s">
        <v>411</v>
      </c>
      <c r="M68" s="174" t="s">
        <v>412</v>
      </c>
      <c r="N68" s="174" t="s">
        <v>413</v>
      </c>
      <c r="O68" s="174" t="s">
        <v>61</v>
      </c>
      <c r="P68" s="174" t="s">
        <v>414</v>
      </c>
      <c r="Q68" s="149" t="s">
        <v>414</v>
      </c>
      <c r="R68" s="116"/>
    </row>
    <row r="69" spans="1:18" ht="79.5" customHeight="1" thickBot="1" x14ac:dyDescent="0.25">
      <c r="A69" s="385"/>
      <c r="B69" s="346"/>
      <c r="C69" s="372"/>
      <c r="D69" s="351"/>
      <c r="E69" s="349"/>
      <c r="F69" s="208" t="s">
        <v>77</v>
      </c>
      <c r="G69" s="159">
        <v>207005</v>
      </c>
      <c r="H69" s="150" t="s">
        <v>455</v>
      </c>
      <c r="I69" s="201"/>
      <c r="J69" s="201"/>
      <c r="K69" s="201"/>
      <c r="L69" s="165"/>
      <c r="M69" s="201"/>
      <c r="N69" s="201"/>
      <c r="O69" s="166" t="s">
        <v>61</v>
      </c>
      <c r="P69" s="166" t="s">
        <v>61</v>
      </c>
      <c r="Q69" s="167" t="s">
        <v>61</v>
      </c>
      <c r="R69" s="116"/>
    </row>
    <row r="70" spans="1:18" ht="78.75" customHeight="1" x14ac:dyDescent="0.2">
      <c r="A70" s="385"/>
      <c r="B70" s="362">
        <v>2</v>
      </c>
      <c r="C70" s="365">
        <v>178250</v>
      </c>
      <c r="D70" s="352">
        <v>40721</v>
      </c>
      <c r="E70" s="386" t="s">
        <v>57</v>
      </c>
      <c r="F70" s="238" t="s">
        <v>95</v>
      </c>
      <c r="G70" s="239"/>
      <c r="H70" s="290" t="s">
        <v>400</v>
      </c>
      <c r="I70" s="256" t="s">
        <v>318</v>
      </c>
      <c r="J70" s="240"/>
      <c r="K70" s="240"/>
      <c r="L70" s="240" t="s">
        <v>61</v>
      </c>
      <c r="M70" s="240" t="s">
        <v>61</v>
      </c>
      <c r="N70" s="240" t="s">
        <v>61</v>
      </c>
      <c r="O70" s="240" t="s">
        <v>61</v>
      </c>
      <c r="P70" s="240" t="s">
        <v>61</v>
      </c>
      <c r="Q70" s="241" t="s">
        <v>61</v>
      </c>
      <c r="R70" s="116"/>
    </row>
    <row r="71" spans="1:18" ht="48" customHeight="1" x14ac:dyDescent="0.2">
      <c r="A71" s="385"/>
      <c r="B71" s="363"/>
      <c r="C71" s="366"/>
      <c r="D71" s="353"/>
      <c r="E71" s="387"/>
      <c r="F71" s="195" t="s">
        <v>72</v>
      </c>
      <c r="G71" s="134"/>
      <c r="H71" s="135" t="s">
        <v>352</v>
      </c>
      <c r="I71" s="202"/>
      <c r="J71" s="136"/>
      <c r="K71" s="136"/>
      <c r="L71" s="136"/>
      <c r="M71" s="136"/>
      <c r="N71" s="136"/>
      <c r="O71" s="136"/>
      <c r="P71" s="136"/>
      <c r="Q71" s="137"/>
      <c r="R71" s="116"/>
    </row>
    <row r="72" spans="1:18" ht="48" customHeight="1" thickBot="1" x14ac:dyDescent="0.25">
      <c r="A72" s="385"/>
      <c r="B72" s="364"/>
      <c r="C72" s="367"/>
      <c r="D72" s="354"/>
      <c r="E72" s="388"/>
      <c r="F72" s="210" t="s">
        <v>291</v>
      </c>
      <c r="G72" s="130"/>
      <c r="H72" s="138"/>
      <c r="I72" s="203"/>
      <c r="J72" s="132"/>
      <c r="K72" s="132"/>
      <c r="L72" s="132"/>
      <c r="M72" s="132"/>
      <c r="N72" s="132"/>
      <c r="O72" s="132"/>
      <c r="P72" s="132"/>
      <c r="Q72" s="133"/>
      <c r="R72" s="116"/>
    </row>
    <row r="73" spans="1:18" ht="78.75" customHeight="1" thickBot="1" x14ac:dyDescent="0.25">
      <c r="A73" s="385"/>
      <c r="B73" s="362">
        <v>3</v>
      </c>
      <c r="C73" s="365">
        <v>180675</v>
      </c>
      <c r="D73" s="352">
        <v>40730</v>
      </c>
      <c r="E73" s="355" t="s">
        <v>14</v>
      </c>
      <c r="F73" s="238" t="s">
        <v>406</v>
      </c>
      <c r="G73" s="269">
        <v>32000</v>
      </c>
      <c r="H73" s="142" t="s">
        <v>456</v>
      </c>
      <c r="I73" s="200" t="s">
        <v>398</v>
      </c>
      <c r="J73" s="240"/>
      <c r="K73" s="240"/>
      <c r="L73" s="240"/>
      <c r="M73" s="240"/>
      <c r="N73" s="240"/>
      <c r="O73" s="240"/>
      <c r="P73" s="240"/>
      <c r="Q73" s="241"/>
      <c r="R73" s="116"/>
    </row>
    <row r="74" spans="1:18" ht="65.25" customHeight="1" x14ac:dyDescent="0.2">
      <c r="A74" s="385"/>
      <c r="B74" s="363"/>
      <c r="C74" s="366"/>
      <c r="D74" s="353"/>
      <c r="E74" s="356"/>
      <c r="F74" s="195" t="s">
        <v>72</v>
      </c>
      <c r="G74" s="134"/>
      <c r="H74" s="135" t="s">
        <v>352</v>
      </c>
      <c r="I74" s="202"/>
      <c r="J74" s="136" t="s">
        <v>61</v>
      </c>
      <c r="K74" s="136" t="s">
        <v>61</v>
      </c>
      <c r="L74" s="136" t="s">
        <v>61</v>
      </c>
      <c r="M74" s="136" t="s">
        <v>61</v>
      </c>
      <c r="N74" s="136" t="s">
        <v>61</v>
      </c>
      <c r="O74" s="136" t="s">
        <v>61</v>
      </c>
      <c r="P74" s="136" t="s">
        <v>61</v>
      </c>
      <c r="Q74" s="137" t="s">
        <v>61</v>
      </c>
      <c r="R74" s="116"/>
    </row>
    <row r="75" spans="1:18" ht="25.5" customHeight="1" thickBot="1" x14ac:dyDescent="0.25">
      <c r="A75" s="385"/>
      <c r="B75" s="364"/>
      <c r="C75" s="366"/>
      <c r="D75" s="353"/>
      <c r="E75" s="357"/>
      <c r="F75" s="210" t="s">
        <v>77</v>
      </c>
      <c r="G75" s="130"/>
      <c r="H75" s="138"/>
      <c r="I75" s="203"/>
      <c r="J75" s="132" t="s">
        <v>61</v>
      </c>
      <c r="K75" s="132" t="s">
        <v>61</v>
      </c>
      <c r="L75" s="132" t="s">
        <v>61</v>
      </c>
      <c r="M75" s="132" t="s">
        <v>61</v>
      </c>
      <c r="N75" s="132" t="s">
        <v>61</v>
      </c>
      <c r="O75" s="132" t="s">
        <v>61</v>
      </c>
      <c r="P75" s="132" t="s">
        <v>61</v>
      </c>
      <c r="Q75" s="133" t="s">
        <v>61</v>
      </c>
      <c r="R75" s="116"/>
    </row>
    <row r="76" spans="1:18" ht="121.5" customHeight="1" x14ac:dyDescent="0.2">
      <c r="A76" s="385"/>
      <c r="B76" s="362">
        <v>4</v>
      </c>
      <c r="C76" s="365">
        <v>180636</v>
      </c>
      <c r="D76" s="352">
        <v>40967</v>
      </c>
      <c r="E76" s="355" t="s">
        <v>289</v>
      </c>
      <c r="F76" s="238" t="s">
        <v>290</v>
      </c>
      <c r="G76" s="239">
        <v>32000</v>
      </c>
      <c r="H76" s="142" t="s">
        <v>397</v>
      </c>
      <c r="I76" s="244" t="s">
        <v>322</v>
      </c>
      <c r="J76" s="240"/>
      <c r="K76" s="240"/>
      <c r="L76" s="240"/>
      <c r="M76" s="240"/>
      <c r="N76" s="240"/>
      <c r="O76" s="240"/>
      <c r="P76" s="240"/>
      <c r="Q76" s="241"/>
      <c r="R76" s="116"/>
    </row>
    <row r="77" spans="1:18" ht="51.75" customHeight="1" x14ac:dyDescent="0.2">
      <c r="A77" s="385"/>
      <c r="B77" s="363"/>
      <c r="C77" s="366"/>
      <c r="D77" s="353"/>
      <c r="E77" s="356"/>
      <c r="F77" s="195" t="s">
        <v>72</v>
      </c>
      <c r="G77" s="134"/>
      <c r="H77" s="135" t="s">
        <v>352</v>
      </c>
      <c r="I77" s="202"/>
      <c r="J77" s="136" t="s">
        <v>61</v>
      </c>
      <c r="K77" s="136" t="s">
        <v>61</v>
      </c>
      <c r="L77" s="136" t="s">
        <v>61</v>
      </c>
      <c r="M77" s="136" t="s">
        <v>61</v>
      </c>
      <c r="N77" s="136" t="s">
        <v>61</v>
      </c>
      <c r="O77" s="136" t="s">
        <v>61</v>
      </c>
      <c r="P77" s="136" t="s">
        <v>61</v>
      </c>
      <c r="Q77" s="137" t="s">
        <v>61</v>
      </c>
      <c r="R77" s="116"/>
    </row>
    <row r="78" spans="1:18" ht="15.75" thickBot="1" x14ac:dyDescent="0.25">
      <c r="A78" s="385"/>
      <c r="B78" s="364"/>
      <c r="C78" s="367"/>
      <c r="D78" s="354"/>
      <c r="E78" s="357"/>
      <c r="F78" s="210" t="s">
        <v>77</v>
      </c>
      <c r="G78" s="130"/>
      <c r="H78" s="138"/>
      <c r="I78" s="203"/>
      <c r="J78" s="132" t="s">
        <v>61</v>
      </c>
      <c r="K78" s="132" t="s">
        <v>61</v>
      </c>
      <c r="L78" s="132" t="s">
        <v>61</v>
      </c>
      <c r="M78" s="132" t="s">
        <v>61</v>
      </c>
      <c r="N78" s="132" t="s">
        <v>61</v>
      </c>
      <c r="O78" s="132" t="s">
        <v>61</v>
      </c>
      <c r="P78" s="132" t="s">
        <v>61</v>
      </c>
      <c r="Q78" s="133" t="s">
        <v>61</v>
      </c>
      <c r="R78" s="116"/>
    </row>
    <row r="79" spans="1:18" ht="75" customHeight="1" x14ac:dyDescent="0.2">
      <c r="A79" s="385"/>
      <c r="B79" s="362">
        <v>5</v>
      </c>
      <c r="C79" s="365">
        <v>206674</v>
      </c>
      <c r="D79" s="352">
        <v>41038</v>
      </c>
      <c r="E79" s="355" t="s">
        <v>33</v>
      </c>
      <c r="F79" s="238" t="s">
        <v>407</v>
      </c>
      <c r="G79" s="239">
        <f>+'[1]ANEXO 2A'!$K$7</f>
        <v>48000</v>
      </c>
      <c r="H79" s="330" t="s">
        <v>429</v>
      </c>
      <c r="I79" s="256" t="s">
        <v>323</v>
      </c>
      <c r="J79" s="240"/>
      <c r="K79" s="240"/>
      <c r="L79" s="240"/>
      <c r="M79" s="240"/>
      <c r="N79" s="240"/>
      <c r="O79" s="240"/>
      <c r="P79" s="240"/>
      <c r="Q79" s="241"/>
      <c r="R79" s="116"/>
    </row>
    <row r="80" spans="1:18" ht="33.75" customHeight="1" x14ac:dyDescent="0.2">
      <c r="A80" s="385"/>
      <c r="B80" s="363"/>
      <c r="C80" s="366"/>
      <c r="D80" s="353"/>
      <c r="E80" s="356"/>
      <c r="F80" s="195" t="s">
        <v>72</v>
      </c>
      <c r="G80" s="134"/>
      <c r="H80" s="135" t="s">
        <v>352</v>
      </c>
      <c r="I80" s="202"/>
      <c r="J80" s="136" t="s">
        <v>61</v>
      </c>
      <c r="K80" s="136" t="s">
        <v>61</v>
      </c>
      <c r="L80" s="136" t="s">
        <v>61</v>
      </c>
      <c r="M80" s="136" t="s">
        <v>61</v>
      </c>
      <c r="N80" s="136" t="s">
        <v>61</v>
      </c>
      <c r="O80" s="136" t="s">
        <v>61</v>
      </c>
      <c r="P80" s="136" t="s">
        <v>61</v>
      </c>
      <c r="Q80" s="137" t="s">
        <v>61</v>
      </c>
      <c r="R80" s="116"/>
    </row>
    <row r="81" spans="1:18" ht="15.75" thickBot="1" x14ac:dyDescent="0.25">
      <c r="A81" s="385"/>
      <c r="B81" s="364"/>
      <c r="C81" s="366"/>
      <c r="D81" s="353"/>
      <c r="E81" s="357"/>
      <c r="F81" s="210" t="s">
        <v>77</v>
      </c>
      <c r="G81" s="130"/>
      <c r="H81" s="138"/>
      <c r="I81" s="203"/>
      <c r="J81" s="132" t="s">
        <v>61</v>
      </c>
      <c r="K81" s="132" t="s">
        <v>61</v>
      </c>
      <c r="L81" s="132" t="s">
        <v>61</v>
      </c>
      <c r="M81" s="132" t="s">
        <v>61</v>
      </c>
      <c r="N81" s="132" t="s">
        <v>61</v>
      </c>
      <c r="O81" s="132" t="s">
        <v>61</v>
      </c>
      <c r="P81" s="132" t="s">
        <v>61</v>
      </c>
      <c r="Q81" s="133" t="s">
        <v>61</v>
      </c>
      <c r="R81" s="116"/>
    </row>
    <row r="82" spans="1:18" ht="195" x14ac:dyDescent="0.2">
      <c r="A82" s="385"/>
      <c r="B82" s="362">
        <v>6</v>
      </c>
      <c r="C82" s="365">
        <v>214353</v>
      </c>
      <c r="D82" s="352">
        <v>41080</v>
      </c>
      <c r="E82" s="355" t="s">
        <v>16</v>
      </c>
      <c r="F82" s="238" t="s">
        <v>408</v>
      </c>
      <c r="G82" s="239">
        <v>55550</v>
      </c>
      <c r="H82" s="289" t="s">
        <v>457</v>
      </c>
      <c r="I82" s="128" t="s">
        <v>401</v>
      </c>
      <c r="J82" s="256"/>
      <c r="K82" s="256"/>
      <c r="L82" s="239"/>
      <c r="M82" s="256"/>
      <c r="N82" s="256"/>
      <c r="O82" s="240" t="s">
        <v>61</v>
      </c>
      <c r="P82" s="240" t="s">
        <v>61</v>
      </c>
      <c r="Q82" s="241" t="s">
        <v>61</v>
      </c>
      <c r="R82" s="116"/>
    </row>
    <row r="83" spans="1:18" ht="15" x14ac:dyDescent="0.2">
      <c r="A83" s="385"/>
      <c r="B83" s="363"/>
      <c r="C83" s="366"/>
      <c r="D83" s="353"/>
      <c r="E83" s="356"/>
      <c r="F83" s="195" t="s">
        <v>72</v>
      </c>
      <c r="G83" s="134"/>
      <c r="H83" s="135"/>
      <c r="I83" s="202"/>
      <c r="J83" s="146"/>
      <c r="K83" s="146"/>
      <c r="L83" s="145"/>
      <c r="M83" s="146"/>
      <c r="N83" s="146"/>
      <c r="O83" s="136" t="s">
        <v>61</v>
      </c>
      <c r="P83" s="136" t="s">
        <v>61</v>
      </c>
      <c r="Q83" s="137" t="s">
        <v>61</v>
      </c>
      <c r="R83" s="116"/>
    </row>
    <row r="84" spans="1:18" ht="15.75" thickBot="1" x14ac:dyDescent="0.25">
      <c r="A84" s="385"/>
      <c r="B84" s="364"/>
      <c r="C84" s="367"/>
      <c r="D84" s="354"/>
      <c r="E84" s="357"/>
      <c r="F84" s="210" t="s">
        <v>77</v>
      </c>
      <c r="G84" s="130"/>
      <c r="H84" s="138"/>
      <c r="I84" s="203"/>
      <c r="J84" s="131"/>
      <c r="K84" s="131"/>
      <c r="L84" s="151"/>
      <c r="M84" s="131"/>
      <c r="N84" s="131"/>
      <c r="O84" s="132" t="s">
        <v>61</v>
      </c>
      <c r="P84" s="132" t="s">
        <v>61</v>
      </c>
      <c r="Q84" s="133" t="s">
        <v>61</v>
      </c>
      <c r="R84" s="116"/>
    </row>
    <row r="85" spans="1:18" ht="75" x14ac:dyDescent="0.2">
      <c r="A85" s="385"/>
      <c r="B85" s="362">
        <v>7</v>
      </c>
      <c r="C85" s="365">
        <v>214671</v>
      </c>
      <c r="D85" s="352">
        <v>41103</v>
      </c>
      <c r="E85" s="355" t="s">
        <v>15</v>
      </c>
      <c r="F85" s="238" t="s">
        <v>95</v>
      </c>
      <c r="G85" s="239">
        <v>32000</v>
      </c>
      <c r="H85" s="255" t="s">
        <v>376</v>
      </c>
      <c r="I85" s="258" t="s">
        <v>377</v>
      </c>
      <c r="J85" s="240"/>
      <c r="K85" s="240"/>
      <c r="L85" s="240"/>
      <c r="M85" s="240"/>
      <c r="N85" s="240"/>
      <c r="O85" s="240"/>
      <c r="P85" s="240"/>
      <c r="Q85" s="241"/>
      <c r="R85" s="116"/>
    </row>
    <row r="86" spans="1:18" ht="43.5" customHeight="1" x14ac:dyDescent="0.2">
      <c r="A86" s="385"/>
      <c r="B86" s="363"/>
      <c r="C86" s="366"/>
      <c r="D86" s="353"/>
      <c r="E86" s="356"/>
      <c r="F86" s="195" t="s">
        <v>72</v>
      </c>
      <c r="G86" s="147"/>
      <c r="H86" s="135"/>
      <c r="I86" s="202"/>
      <c r="J86" s="136" t="s">
        <v>61</v>
      </c>
      <c r="K86" s="136" t="s">
        <v>61</v>
      </c>
      <c r="L86" s="136" t="s">
        <v>61</v>
      </c>
      <c r="M86" s="136" t="s">
        <v>61</v>
      </c>
      <c r="N86" s="136" t="s">
        <v>61</v>
      </c>
      <c r="O86" s="136" t="s">
        <v>61</v>
      </c>
      <c r="P86" s="136" t="s">
        <v>61</v>
      </c>
      <c r="Q86" s="137" t="s">
        <v>61</v>
      </c>
      <c r="R86" s="116"/>
    </row>
    <row r="87" spans="1:18" ht="15.75" thickBot="1" x14ac:dyDescent="0.25">
      <c r="A87" s="385"/>
      <c r="B87" s="364"/>
      <c r="C87" s="367"/>
      <c r="D87" s="354"/>
      <c r="E87" s="357"/>
      <c r="F87" s="210" t="s">
        <v>77</v>
      </c>
      <c r="G87" s="130"/>
      <c r="H87" s="138"/>
      <c r="I87" s="203"/>
      <c r="J87" s="132" t="s">
        <v>61</v>
      </c>
      <c r="K87" s="132" t="s">
        <v>61</v>
      </c>
      <c r="L87" s="132" t="s">
        <v>61</v>
      </c>
      <c r="M87" s="132" t="s">
        <v>61</v>
      </c>
      <c r="N87" s="132" t="s">
        <v>61</v>
      </c>
      <c r="O87" s="132" t="s">
        <v>61</v>
      </c>
      <c r="P87" s="132" t="s">
        <v>61</v>
      </c>
      <c r="Q87" s="133" t="s">
        <v>61</v>
      </c>
      <c r="R87" s="116"/>
    </row>
    <row r="88" spans="1:18" ht="75" x14ac:dyDescent="0.2">
      <c r="A88" s="385"/>
      <c r="B88" s="344">
        <v>8</v>
      </c>
      <c r="C88" s="371">
        <v>216096</v>
      </c>
      <c r="D88" s="350">
        <v>41136</v>
      </c>
      <c r="E88" s="378" t="s">
        <v>27</v>
      </c>
      <c r="F88" s="242" t="s">
        <v>95</v>
      </c>
      <c r="G88" s="243">
        <f>+'[1]ANEXO 2A'!$K$11</f>
        <v>0</v>
      </c>
      <c r="H88" s="255"/>
      <c r="I88" s="244" t="s">
        <v>313</v>
      </c>
      <c r="J88" s="245" t="s">
        <v>61</v>
      </c>
      <c r="K88" s="245" t="s">
        <v>61</v>
      </c>
      <c r="L88" s="245" t="s">
        <v>61</v>
      </c>
      <c r="M88" s="245" t="s">
        <v>61</v>
      </c>
      <c r="N88" s="245" t="s">
        <v>61</v>
      </c>
      <c r="O88" s="245" t="s">
        <v>61</v>
      </c>
      <c r="P88" s="245" t="s">
        <v>61</v>
      </c>
      <c r="Q88" s="248" t="s">
        <v>61</v>
      </c>
      <c r="R88" s="116"/>
    </row>
    <row r="89" spans="1:18" ht="71.25" customHeight="1" x14ac:dyDescent="0.2">
      <c r="A89" s="385"/>
      <c r="B89" s="345"/>
      <c r="C89" s="372"/>
      <c r="D89" s="351"/>
      <c r="E89" s="379"/>
      <c r="F89" s="207" t="s">
        <v>72</v>
      </c>
      <c r="G89" s="159">
        <v>0</v>
      </c>
      <c r="H89" s="143" t="s">
        <v>344</v>
      </c>
      <c r="I89" s="173" t="s">
        <v>345</v>
      </c>
      <c r="J89" s="174" t="s">
        <v>346</v>
      </c>
      <c r="K89" s="174" t="s">
        <v>347</v>
      </c>
      <c r="L89" s="174" t="s">
        <v>348</v>
      </c>
      <c r="M89" s="174">
        <v>118</v>
      </c>
      <c r="N89" s="177">
        <v>42458</v>
      </c>
      <c r="O89" s="148" t="s">
        <v>349</v>
      </c>
      <c r="P89" s="174" t="s">
        <v>350</v>
      </c>
      <c r="Q89" s="149" t="s">
        <v>351</v>
      </c>
      <c r="R89" s="116"/>
    </row>
    <row r="90" spans="1:18" ht="152.25" customHeight="1" thickBot="1" x14ac:dyDescent="0.25">
      <c r="A90" s="385"/>
      <c r="B90" s="346"/>
      <c r="C90" s="373"/>
      <c r="D90" s="374"/>
      <c r="E90" s="380"/>
      <c r="F90" s="208" t="s">
        <v>77</v>
      </c>
      <c r="G90" s="159">
        <v>495000</v>
      </c>
      <c r="H90" s="178" t="s">
        <v>426</v>
      </c>
      <c r="I90" s="201" t="s">
        <v>393</v>
      </c>
      <c r="J90" s="166" t="s">
        <v>61</v>
      </c>
      <c r="K90" s="166" t="s">
        <v>61</v>
      </c>
      <c r="L90" s="166" t="s">
        <v>61</v>
      </c>
      <c r="M90" s="166" t="s">
        <v>61</v>
      </c>
      <c r="N90" s="166" t="s">
        <v>61</v>
      </c>
      <c r="O90" s="166" t="s">
        <v>61</v>
      </c>
      <c r="P90" s="166" t="s">
        <v>61</v>
      </c>
      <c r="Q90" s="167" t="s">
        <v>61</v>
      </c>
      <c r="R90" s="116"/>
    </row>
    <row r="91" spans="1:18" ht="90" customHeight="1" x14ac:dyDescent="0.2">
      <c r="A91" s="385"/>
      <c r="B91" s="362">
        <v>9</v>
      </c>
      <c r="C91" s="366">
        <v>226585</v>
      </c>
      <c r="D91" s="353">
        <v>41372</v>
      </c>
      <c r="E91" s="355" t="s">
        <v>17</v>
      </c>
      <c r="F91" s="238" t="s">
        <v>408</v>
      </c>
      <c r="G91" s="239">
        <v>6000</v>
      </c>
      <c r="H91" s="142" t="s">
        <v>431</v>
      </c>
      <c r="I91" s="244" t="s">
        <v>378</v>
      </c>
      <c r="J91" s="240"/>
      <c r="K91" s="240"/>
      <c r="L91" s="240"/>
      <c r="M91" s="240"/>
      <c r="N91" s="240"/>
      <c r="O91" s="240"/>
      <c r="P91" s="240"/>
      <c r="Q91" s="241"/>
      <c r="R91" s="116"/>
    </row>
    <row r="92" spans="1:18" ht="20.25" customHeight="1" x14ac:dyDescent="0.2">
      <c r="A92" s="385"/>
      <c r="B92" s="363"/>
      <c r="C92" s="366"/>
      <c r="D92" s="353"/>
      <c r="E92" s="356"/>
      <c r="F92" s="291" t="s">
        <v>297</v>
      </c>
      <c r="G92" s="292">
        <v>45000</v>
      </c>
      <c r="H92" s="192"/>
      <c r="I92" s="300"/>
      <c r="J92" s="295"/>
      <c r="K92" s="295"/>
      <c r="L92" s="295"/>
      <c r="M92" s="295"/>
      <c r="N92" s="295"/>
      <c r="O92" s="295"/>
      <c r="P92" s="295"/>
      <c r="Q92" s="296"/>
      <c r="R92" s="116"/>
    </row>
    <row r="93" spans="1:18" ht="15" x14ac:dyDescent="0.2">
      <c r="A93" s="385"/>
      <c r="B93" s="363"/>
      <c r="C93" s="366"/>
      <c r="D93" s="353"/>
      <c r="E93" s="356"/>
      <c r="F93" s="195" t="s">
        <v>72</v>
      </c>
      <c r="G93" s="134">
        <v>275719</v>
      </c>
      <c r="H93" s="135" t="s">
        <v>352</v>
      </c>
      <c r="I93" s="202"/>
      <c r="J93" s="136" t="s">
        <v>61</v>
      </c>
      <c r="K93" s="136" t="s">
        <v>61</v>
      </c>
      <c r="L93" s="136" t="s">
        <v>61</v>
      </c>
      <c r="M93" s="136" t="s">
        <v>61</v>
      </c>
      <c r="N93" s="136" t="s">
        <v>61</v>
      </c>
      <c r="O93" s="136" t="s">
        <v>61</v>
      </c>
      <c r="P93" s="136" t="s">
        <v>61</v>
      </c>
      <c r="Q93" s="137" t="s">
        <v>61</v>
      </c>
      <c r="R93" s="116"/>
    </row>
    <row r="94" spans="1:18" ht="30" customHeight="1" thickBot="1" x14ac:dyDescent="0.25">
      <c r="A94" s="385"/>
      <c r="B94" s="364"/>
      <c r="C94" s="366"/>
      <c r="D94" s="353"/>
      <c r="E94" s="357"/>
      <c r="F94" s="210" t="s">
        <v>298</v>
      </c>
      <c r="G94" s="130">
        <v>27572</v>
      </c>
      <c r="H94" s="138"/>
      <c r="I94" s="203"/>
      <c r="J94" s="132" t="s">
        <v>61</v>
      </c>
      <c r="K94" s="132" t="s">
        <v>61</v>
      </c>
      <c r="L94" s="132" t="s">
        <v>61</v>
      </c>
      <c r="M94" s="132" t="s">
        <v>61</v>
      </c>
      <c r="N94" s="132" t="s">
        <v>61</v>
      </c>
      <c r="O94" s="132" t="s">
        <v>61</v>
      </c>
      <c r="P94" s="132" t="s">
        <v>61</v>
      </c>
      <c r="Q94" s="133" t="s">
        <v>61</v>
      </c>
      <c r="R94" s="116"/>
    </row>
    <row r="95" spans="1:18" ht="45" x14ac:dyDescent="0.2">
      <c r="A95" s="385"/>
      <c r="B95" s="362">
        <v>10</v>
      </c>
      <c r="C95" s="365">
        <v>254293</v>
      </c>
      <c r="D95" s="352">
        <v>41397</v>
      </c>
      <c r="E95" s="355" t="s">
        <v>288</v>
      </c>
      <c r="F95" s="238" t="s">
        <v>95</v>
      </c>
      <c r="G95" s="127">
        <v>210000</v>
      </c>
      <c r="H95" s="267" t="s">
        <v>392</v>
      </c>
      <c r="I95" s="244" t="s">
        <v>379</v>
      </c>
      <c r="J95" s="240"/>
      <c r="K95" s="240"/>
      <c r="L95" s="240"/>
      <c r="M95" s="240"/>
      <c r="N95" s="240"/>
      <c r="O95" s="240"/>
      <c r="P95" s="240"/>
      <c r="Q95" s="241"/>
      <c r="R95" s="116"/>
    </row>
    <row r="96" spans="1:18" ht="15.75" thickBot="1" x14ac:dyDescent="0.25">
      <c r="A96" s="385"/>
      <c r="B96" s="364"/>
      <c r="C96" s="367"/>
      <c r="D96" s="354"/>
      <c r="E96" s="357"/>
      <c r="F96" s="210" t="s">
        <v>72</v>
      </c>
      <c r="G96" s="130"/>
      <c r="H96" s="138"/>
      <c r="I96" s="203"/>
      <c r="J96" s="132"/>
      <c r="K96" s="132"/>
      <c r="L96" s="132"/>
      <c r="M96" s="132"/>
      <c r="N96" s="132"/>
      <c r="O96" s="132"/>
      <c r="P96" s="132"/>
      <c r="Q96" s="133"/>
      <c r="R96" s="116"/>
    </row>
    <row r="97" spans="1:18" ht="154.5" customHeight="1" thickBot="1" x14ac:dyDescent="0.25">
      <c r="A97" s="385"/>
      <c r="B97" s="170">
        <v>11</v>
      </c>
      <c r="C97" s="172">
        <v>333435</v>
      </c>
      <c r="D97" s="220">
        <v>42300</v>
      </c>
      <c r="E97" s="323" t="s">
        <v>315</v>
      </c>
      <c r="F97" s="211" t="s">
        <v>77</v>
      </c>
      <c r="G97" s="139"/>
      <c r="H97" s="150" t="s">
        <v>394</v>
      </c>
      <c r="I97" s="152"/>
      <c r="J97" s="140"/>
      <c r="K97" s="140"/>
      <c r="L97" s="153"/>
      <c r="M97" s="140"/>
      <c r="N97" s="140"/>
      <c r="O97" s="140"/>
      <c r="P97" s="140"/>
      <c r="Q97" s="141"/>
      <c r="R97" s="116"/>
    </row>
    <row r="98" spans="1:18" ht="168.75" customHeight="1" thickBot="1" x14ac:dyDescent="0.25">
      <c r="A98" s="385"/>
      <c r="B98" s="169">
        <v>12</v>
      </c>
      <c r="C98" s="221">
        <v>275282</v>
      </c>
      <c r="D98" s="222">
        <v>42482</v>
      </c>
      <c r="E98" s="323" t="s">
        <v>316</v>
      </c>
      <c r="F98" s="211" t="s">
        <v>77</v>
      </c>
      <c r="G98" s="159">
        <v>183404</v>
      </c>
      <c r="H98" s="325" t="s">
        <v>425</v>
      </c>
      <c r="I98" s="326" t="s">
        <v>395</v>
      </c>
      <c r="J98" s="140"/>
      <c r="K98" s="140"/>
      <c r="L98" s="153"/>
      <c r="M98" s="140"/>
      <c r="N98" s="140"/>
      <c r="O98" s="140"/>
      <c r="P98" s="140"/>
      <c r="Q98" s="141"/>
      <c r="R98" s="116"/>
    </row>
    <row r="99" spans="1:18" ht="120.75" customHeight="1" x14ac:dyDescent="0.2">
      <c r="A99" s="385"/>
      <c r="B99" s="362">
        <v>13</v>
      </c>
      <c r="C99" s="371">
        <v>286160</v>
      </c>
      <c r="D99" s="350">
        <v>42115</v>
      </c>
      <c r="E99" s="381" t="s">
        <v>317</v>
      </c>
      <c r="F99" s="216" t="s">
        <v>77</v>
      </c>
      <c r="G99" s="159">
        <v>1487056</v>
      </c>
      <c r="H99" s="327" t="s">
        <v>458</v>
      </c>
      <c r="I99" s="328" t="s">
        <v>421</v>
      </c>
      <c r="J99" s="154"/>
      <c r="K99" s="154"/>
      <c r="L99" s="155"/>
      <c r="M99" s="154"/>
      <c r="N99" s="154"/>
      <c r="O99" s="154"/>
      <c r="P99" s="154"/>
      <c r="Q99" s="312"/>
      <c r="R99" s="116"/>
    </row>
    <row r="100" spans="1:18" ht="15" x14ac:dyDescent="0.2">
      <c r="A100" s="385"/>
      <c r="B100" s="363"/>
      <c r="C100" s="372"/>
      <c r="D100" s="351"/>
      <c r="E100" s="382"/>
      <c r="F100" s="226"/>
      <c r="G100" s="134"/>
      <c r="H100" s="227"/>
      <c r="I100" s="228"/>
      <c r="J100" s="136"/>
      <c r="K100" s="136"/>
      <c r="L100" s="148"/>
      <c r="M100" s="136"/>
      <c r="N100" s="136"/>
      <c r="O100" s="136"/>
      <c r="P100" s="136"/>
      <c r="Q100" s="137"/>
      <c r="R100" s="116"/>
    </row>
    <row r="101" spans="1:18" ht="15.75" thickBot="1" x14ac:dyDescent="0.25">
      <c r="A101" s="385"/>
      <c r="B101" s="364"/>
      <c r="C101" s="372"/>
      <c r="D101" s="351"/>
      <c r="E101" s="383"/>
      <c r="F101" s="214"/>
      <c r="G101" s="145"/>
      <c r="H101" s="223"/>
      <c r="I101" s="224"/>
      <c r="J101" s="215"/>
      <c r="K101" s="215"/>
      <c r="L101" s="225"/>
      <c r="M101" s="215"/>
      <c r="N101" s="215"/>
      <c r="O101" s="215"/>
      <c r="P101" s="215"/>
      <c r="Q101" s="313"/>
      <c r="R101" s="116"/>
    </row>
    <row r="102" spans="1:18" ht="75.75" customHeight="1" x14ac:dyDescent="0.2">
      <c r="A102" s="385"/>
      <c r="B102" s="362">
        <v>14</v>
      </c>
      <c r="C102" s="365">
        <v>182387</v>
      </c>
      <c r="D102" s="352">
        <v>40742</v>
      </c>
      <c r="E102" s="362" t="s">
        <v>24</v>
      </c>
      <c r="F102" s="209" t="s">
        <v>72</v>
      </c>
      <c r="G102" s="127">
        <v>0</v>
      </c>
      <c r="H102" s="142" t="s">
        <v>368</v>
      </c>
      <c r="I102" s="128" t="s">
        <v>357</v>
      </c>
      <c r="J102" s="129" t="s">
        <v>353</v>
      </c>
      <c r="K102" s="129" t="s">
        <v>354</v>
      </c>
      <c r="L102" s="196">
        <v>1055757.1499999999</v>
      </c>
      <c r="M102" s="129" t="s">
        <v>355</v>
      </c>
      <c r="N102" s="197">
        <v>42388</v>
      </c>
      <c r="O102" s="196">
        <v>112483.96</v>
      </c>
      <c r="P102" s="129" t="s">
        <v>358</v>
      </c>
      <c r="Q102" s="171" t="s">
        <v>361</v>
      </c>
      <c r="R102" s="116"/>
    </row>
    <row r="103" spans="1:18" ht="120.75" thickBot="1" x14ac:dyDescent="0.25">
      <c r="A103" s="385"/>
      <c r="B103" s="364"/>
      <c r="C103" s="367"/>
      <c r="D103" s="354"/>
      <c r="E103" s="364"/>
      <c r="F103" s="210" t="s">
        <v>77</v>
      </c>
      <c r="G103" s="159">
        <v>200000</v>
      </c>
      <c r="H103" s="150" t="s">
        <v>430</v>
      </c>
      <c r="I103" s="201" t="s">
        <v>422</v>
      </c>
      <c r="J103" s="132"/>
      <c r="K103" s="132" t="s">
        <v>61</v>
      </c>
      <c r="L103" s="132" t="s">
        <v>61</v>
      </c>
      <c r="M103" s="132" t="s">
        <v>61</v>
      </c>
      <c r="N103" s="132" t="s">
        <v>61</v>
      </c>
      <c r="O103" s="132" t="s">
        <v>61</v>
      </c>
      <c r="P103" s="132" t="s">
        <v>61</v>
      </c>
      <c r="Q103" s="133" t="s">
        <v>61</v>
      </c>
      <c r="R103" s="116"/>
    </row>
    <row r="104" spans="1:18" ht="175.5" customHeight="1" thickBot="1" x14ac:dyDescent="0.25">
      <c r="A104" s="385"/>
      <c r="B104" s="198">
        <v>15</v>
      </c>
      <c r="C104" s="229">
        <v>307274</v>
      </c>
      <c r="D104" s="230">
        <v>42223</v>
      </c>
      <c r="E104" s="324" t="s">
        <v>293</v>
      </c>
      <c r="F104" s="211" t="s">
        <v>77</v>
      </c>
      <c r="G104" s="139"/>
      <c r="H104" s="150" t="s">
        <v>396</v>
      </c>
      <c r="I104" s="152"/>
      <c r="J104" s="140"/>
      <c r="K104" s="140"/>
      <c r="L104" s="153"/>
      <c r="M104" s="140"/>
      <c r="N104" s="140"/>
      <c r="O104" s="140"/>
      <c r="P104" s="140"/>
      <c r="Q104" s="141"/>
    </row>
    <row r="105" spans="1:18" ht="166.5" customHeight="1" thickBot="1" x14ac:dyDescent="0.25">
      <c r="A105" s="385"/>
      <c r="B105" s="169">
        <v>16</v>
      </c>
      <c r="C105" s="221"/>
      <c r="D105" s="222"/>
      <c r="E105" s="311" t="s">
        <v>324</v>
      </c>
      <c r="F105" s="270" t="s">
        <v>290</v>
      </c>
      <c r="G105" s="271">
        <v>17203</v>
      </c>
      <c r="H105" s="334" t="s">
        <v>380</v>
      </c>
      <c r="I105" s="272" t="s">
        <v>381</v>
      </c>
      <c r="J105" s="270"/>
      <c r="K105" s="270"/>
      <c r="L105" s="273"/>
      <c r="M105" s="270"/>
      <c r="N105" s="270"/>
      <c r="O105" s="270"/>
      <c r="P105" s="270"/>
      <c r="Q105" s="274"/>
    </row>
    <row r="106" spans="1:18" ht="18.75" thickBot="1" x14ac:dyDescent="0.25">
      <c r="B106" s="205" t="s">
        <v>285</v>
      </c>
      <c r="C106" s="161"/>
      <c r="D106" s="205"/>
      <c r="E106" s="161"/>
      <c r="F106" s="217"/>
      <c r="G106" s="130">
        <f>SUM(G6:G105)</f>
        <v>52767706.399999999</v>
      </c>
      <c r="H106" s="123"/>
      <c r="I106" s="124"/>
      <c r="J106" s="125"/>
      <c r="K106" s="125"/>
      <c r="L106" s="125"/>
      <c r="M106" s="125"/>
      <c r="N106" s="125"/>
      <c r="O106" s="126"/>
      <c r="P106" s="126"/>
      <c r="Q106" s="126"/>
    </row>
    <row r="107" spans="1:18" ht="15" x14ac:dyDescent="0.25">
      <c r="A107" s="282" t="s">
        <v>294</v>
      </c>
      <c r="B107" s="283"/>
      <c r="C107" s="283"/>
      <c r="D107" s="283"/>
      <c r="H107" s="120"/>
      <c r="I107" s="121"/>
      <c r="J107" s="116"/>
    </row>
    <row r="108" spans="1:18" ht="15" x14ac:dyDescent="0.25">
      <c r="A108" s="282" t="s">
        <v>296</v>
      </c>
      <c r="B108" s="283"/>
      <c r="C108" s="283"/>
      <c r="D108" s="283"/>
      <c r="H108" s="120"/>
      <c r="I108" s="121"/>
      <c r="J108" s="116"/>
    </row>
    <row r="109" spans="1:18" ht="15" x14ac:dyDescent="0.25">
      <c r="A109" s="284"/>
      <c r="B109" s="285" t="s">
        <v>295</v>
      </c>
      <c r="C109" s="286"/>
      <c r="D109" s="286"/>
    </row>
    <row r="110" spans="1:18" ht="15" x14ac:dyDescent="0.25">
      <c r="A110" s="284"/>
      <c r="B110" s="285" t="s">
        <v>326</v>
      </c>
      <c r="C110" s="286"/>
      <c r="D110" s="286"/>
    </row>
    <row r="111" spans="1:18" x14ac:dyDescent="0.2">
      <c r="B111" s="122"/>
      <c r="C111" s="122"/>
      <c r="D111" s="122"/>
    </row>
    <row r="112" spans="1:18" x14ac:dyDescent="0.2">
      <c r="B112" s="122"/>
      <c r="C112" s="122"/>
      <c r="D112" s="122"/>
    </row>
  </sheetData>
  <autoFilter ref="A4:Q111">
    <filterColumn colId="9" showButton="0"/>
    <filterColumn colId="10" showButton="0"/>
    <filterColumn colId="11" showButton="0"/>
    <filterColumn colId="12" showButton="0"/>
  </autoFilter>
  <mergeCells count="123">
    <mergeCell ref="J4:N4"/>
    <mergeCell ref="I4:I5"/>
    <mergeCell ref="E6:E7"/>
    <mergeCell ref="E8:E11"/>
    <mergeCell ref="G4:G5"/>
    <mergeCell ref="E4:E5"/>
    <mergeCell ref="H4:H5"/>
    <mergeCell ref="D4:D5"/>
    <mergeCell ref="C4:C5"/>
    <mergeCell ref="B4:B5"/>
    <mergeCell ref="F4:F5"/>
    <mergeCell ref="D12:D16"/>
    <mergeCell ref="E12:E16"/>
    <mergeCell ref="C6:C7"/>
    <mergeCell ref="D6:D7"/>
    <mergeCell ref="E70:E72"/>
    <mergeCell ref="B73:B75"/>
    <mergeCell ref="C73:C75"/>
    <mergeCell ref="D73:D75"/>
    <mergeCell ref="E73:E75"/>
    <mergeCell ref="B12:B16"/>
    <mergeCell ref="C12:C16"/>
    <mergeCell ref="B67:B69"/>
    <mergeCell ref="C67:C69"/>
    <mergeCell ref="D67:D69"/>
    <mergeCell ref="E67:E69"/>
    <mergeCell ref="D59:D62"/>
    <mergeCell ref="D63:D66"/>
    <mergeCell ref="B47:B50"/>
    <mergeCell ref="C47:C50"/>
    <mergeCell ref="C20:C22"/>
    <mergeCell ref="E23:E25"/>
    <mergeCell ref="E42:E44"/>
    <mergeCell ref="E55:E58"/>
    <mergeCell ref="E59:E62"/>
    <mergeCell ref="E85:E87"/>
    <mergeCell ref="B88:B90"/>
    <mergeCell ref="B76:B78"/>
    <mergeCell ref="C76:C78"/>
    <mergeCell ref="D76:D78"/>
    <mergeCell ref="E76:E78"/>
    <mergeCell ref="C79:C81"/>
    <mergeCell ref="D79:D81"/>
    <mergeCell ref="E79:E81"/>
    <mergeCell ref="D88:D90"/>
    <mergeCell ref="A67:A105"/>
    <mergeCell ref="B39:B41"/>
    <mergeCell ref="C39:C41"/>
    <mergeCell ref="D39:D41"/>
    <mergeCell ref="B99:B101"/>
    <mergeCell ref="C99:C101"/>
    <mergeCell ref="D99:D101"/>
    <mergeCell ref="C88:C90"/>
    <mergeCell ref="E88:E90"/>
    <mergeCell ref="E99:E101"/>
    <mergeCell ref="B102:B103"/>
    <mergeCell ref="C102:C103"/>
    <mergeCell ref="D102:D103"/>
    <mergeCell ref="E102:E103"/>
    <mergeCell ref="B91:B94"/>
    <mergeCell ref="C91:C94"/>
    <mergeCell ref="E91:E94"/>
    <mergeCell ref="B95:B96"/>
    <mergeCell ref="B82:B84"/>
    <mergeCell ref="C82:C84"/>
    <mergeCell ref="D82:D84"/>
    <mergeCell ref="E82:E84"/>
    <mergeCell ref="E95:E96"/>
    <mergeCell ref="C95:C96"/>
    <mergeCell ref="D95:D96"/>
    <mergeCell ref="D91:D94"/>
    <mergeCell ref="B85:B87"/>
    <mergeCell ref="C85:C87"/>
    <mergeCell ref="B79:B81"/>
    <mergeCell ref="D35:D38"/>
    <mergeCell ref="B26:B28"/>
    <mergeCell ref="C26:C28"/>
    <mergeCell ref="D26:D28"/>
    <mergeCell ref="B29:B31"/>
    <mergeCell ref="C29:C31"/>
    <mergeCell ref="D55:D58"/>
    <mergeCell ref="D47:D50"/>
    <mergeCell ref="C35:C38"/>
    <mergeCell ref="D85:D87"/>
    <mergeCell ref="B70:B72"/>
    <mergeCell ref="C70:C72"/>
    <mergeCell ref="D70:D72"/>
    <mergeCell ref="E29:E31"/>
    <mergeCell ref="D20:D22"/>
    <mergeCell ref="E20:E22"/>
    <mergeCell ref="B23:B25"/>
    <mergeCell ref="C23:C25"/>
    <mergeCell ref="D23:D25"/>
    <mergeCell ref="A3:A66"/>
    <mergeCell ref="B55:B58"/>
    <mergeCell ref="B59:B62"/>
    <mergeCell ref="B63:B66"/>
    <mergeCell ref="C55:C58"/>
    <mergeCell ref="C59:C62"/>
    <mergeCell ref="C63:C66"/>
    <mergeCell ref="B32:B34"/>
    <mergeCell ref="C32:C34"/>
    <mergeCell ref="B6:B7"/>
    <mergeCell ref="E63:E66"/>
    <mergeCell ref="B8:B11"/>
    <mergeCell ref="C8:C11"/>
    <mergeCell ref="D8:D11"/>
    <mergeCell ref="B42:B44"/>
    <mergeCell ref="C42:C44"/>
    <mergeCell ref="D42:D44"/>
    <mergeCell ref="B20:B22"/>
    <mergeCell ref="B51:B54"/>
    <mergeCell ref="C51:C54"/>
    <mergeCell ref="B35:B38"/>
    <mergeCell ref="E26:E28"/>
    <mergeCell ref="D29:D31"/>
    <mergeCell ref="D51:D54"/>
    <mergeCell ref="E51:E54"/>
    <mergeCell ref="E47:E50"/>
    <mergeCell ref="E32:E34"/>
    <mergeCell ref="E35:E38"/>
    <mergeCell ref="E39:E41"/>
    <mergeCell ref="D32:D34"/>
  </mergeCells>
  <phoneticPr fontId="24" type="noConversion"/>
  <printOptions horizontalCentered="1"/>
  <pageMargins left="0" right="0.19685039370078741" top="0.6692913385826772" bottom="0.19685039370078741" header="0.43307086614173229" footer="0"/>
  <pageSetup paperSize="4100" scale="30" fitToHeight="4" orientation="landscape" horizontalDpi="4294967294" verticalDpi="4294967294" r:id="rId1"/>
  <headerFooter alignWithMargins="0"/>
  <rowBreaks count="1" manualBreakCount="1">
    <brk id="8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8"/>
  <sheetViews>
    <sheetView zoomScale="80" zoomScaleNormal="80" workbookViewId="0">
      <selection activeCell="F5" sqref="F5:F6"/>
    </sheetView>
  </sheetViews>
  <sheetFormatPr baseColWidth="10" defaultRowHeight="12.75" x14ac:dyDescent="0.2"/>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x14ac:dyDescent="0.2">
      <c r="B2" s="430"/>
      <c r="C2" s="430"/>
      <c r="D2" s="430"/>
      <c r="E2" s="430"/>
      <c r="F2" s="430"/>
      <c r="G2" s="430"/>
      <c r="H2" s="430"/>
      <c r="I2" s="430"/>
      <c r="J2" s="430"/>
      <c r="K2" s="430"/>
      <c r="L2" s="430"/>
    </row>
    <row r="3" spans="2:12" ht="21" customHeight="1" x14ac:dyDescent="0.2">
      <c r="B3" s="431" t="s">
        <v>282</v>
      </c>
      <c r="C3" s="431"/>
      <c r="D3" s="431"/>
      <c r="E3" s="431"/>
      <c r="F3" s="431"/>
      <c r="G3" s="431"/>
      <c r="H3" s="431"/>
      <c r="I3" s="431"/>
      <c r="J3" s="431"/>
      <c r="K3" s="431"/>
      <c r="L3" s="431"/>
    </row>
    <row r="5" spans="2:12" ht="45" customHeight="1" thickBot="1" x14ac:dyDescent="0.25">
      <c r="B5" s="64" t="s">
        <v>50</v>
      </c>
      <c r="C5" s="65" t="s">
        <v>23</v>
      </c>
      <c r="D5" s="65" t="s">
        <v>31</v>
      </c>
      <c r="E5" s="65" t="s">
        <v>32</v>
      </c>
      <c r="F5" s="65" t="s">
        <v>20</v>
      </c>
      <c r="G5" s="65" t="s">
        <v>94</v>
      </c>
      <c r="H5" s="65" t="s">
        <v>54</v>
      </c>
      <c r="I5" s="65" t="s">
        <v>93</v>
      </c>
      <c r="J5" s="66" t="s">
        <v>125</v>
      </c>
      <c r="K5" s="65" t="s">
        <v>25</v>
      </c>
      <c r="L5" s="65" t="s">
        <v>78</v>
      </c>
    </row>
    <row r="6" spans="2:12" ht="40.15" customHeight="1" x14ac:dyDescent="0.2">
      <c r="B6" s="427" t="s">
        <v>123</v>
      </c>
      <c r="C6" s="408">
        <v>1</v>
      </c>
      <c r="D6" s="410" t="s">
        <v>61</v>
      </c>
      <c r="E6" s="410" t="s">
        <v>61</v>
      </c>
      <c r="F6" s="406" t="s">
        <v>0</v>
      </c>
      <c r="G6" s="67" t="s">
        <v>72</v>
      </c>
      <c r="H6" s="68">
        <v>20062731.359999999</v>
      </c>
      <c r="I6" s="68">
        <v>20062731.359999999</v>
      </c>
      <c r="J6" s="69">
        <f>+H6-I6</f>
        <v>0</v>
      </c>
      <c r="K6" s="70" t="s">
        <v>52</v>
      </c>
      <c r="L6" s="71" t="s">
        <v>62</v>
      </c>
    </row>
    <row r="7" spans="2:12" ht="73.5" customHeight="1" thickBot="1" x14ac:dyDescent="0.25">
      <c r="B7" s="427"/>
      <c r="C7" s="409"/>
      <c r="D7" s="411"/>
      <c r="E7" s="411"/>
      <c r="F7" s="407"/>
      <c r="G7" s="73" t="s">
        <v>77</v>
      </c>
      <c r="H7" s="74">
        <v>37622611</v>
      </c>
      <c r="I7" s="74">
        <v>37622611</v>
      </c>
      <c r="J7" s="75">
        <f t="shared" ref="J7:J69" si="0">+H7-I7</f>
        <v>0</v>
      </c>
      <c r="K7" s="72" t="s">
        <v>96</v>
      </c>
      <c r="L7" s="76" t="s">
        <v>103</v>
      </c>
    </row>
    <row r="8" spans="2:12" ht="63" customHeight="1" thickBot="1" x14ac:dyDescent="0.25">
      <c r="B8" s="427"/>
      <c r="C8" s="77">
        <v>2</v>
      </c>
      <c r="D8" s="78" t="s">
        <v>61</v>
      </c>
      <c r="E8" s="78" t="s">
        <v>61</v>
      </c>
      <c r="F8" s="79" t="s">
        <v>1</v>
      </c>
      <c r="G8" s="79" t="s">
        <v>95</v>
      </c>
      <c r="H8" s="80">
        <v>986076</v>
      </c>
      <c r="I8" s="80">
        <v>500000</v>
      </c>
      <c r="J8" s="81">
        <f>+H8-I8</f>
        <v>486076</v>
      </c>
      <c r="K8" s="82" t="s">
        <v>97</v>
      </c>
      <c r="L8" s="83" t="s">
        <v>104</v>
      </c>
    </row>
    <row r="9" spans="2:12" ht="57.75" customHeight="1" x14ac:dyDescent="0.2">
      <c r="B9" s="427"/>
      <c r="C9" s="408">
        <v>3</v>
      </c>
      <c r="D9" s="410">
        <v>180989</v>
      </c>
      <c r="E9" s="410" t="s">
        <v>40</v>
      </c>
      <c r="F9" s="406" t="s">
        <v>7</v>
      </c>
      <c r="G9" s="67" t="s">
        <v>95</v>
      </c>
      <c r="H9" s="68">
        <v>55937.77</v>
      </c>
      <c r="I9" s="68">
        <v>55937.77</v>
      </c>
      <c r="J9" s="69">
        <f t="shared" si="0"/>
        <v>0</v>
      </c>
      <c r="K9" s="70" t="s">
        <v>97</v>
      </c>
      <c r="L9" s="71" t="s">
        <v>86</v>
      </c>
    </row>
    <row r="10" spans="2:12" ht="31.15" customHeight="1" x14ac:dyDescent="0.2">
      <c r="B10" s="427"/>
      <c r="C10" s="412"/>
      <c r="D10" s="413"/>
      <c r="E10" s="413"/>
      <c r="F10" s="401"/>
      <c r="G10" s="86" t="s">
        <v>72</v>
      </c>
      <c r="H10" s="87">
        <v>139983.38</v>
      </c>
      <c r="I10" s="87">
        <v>70834.960000000006</v>
      </c>
      <c r="J10" s="88">
        <f t="shared" si="0"/>
        <v>69148.42</v>
      </c>
      <c r="K10" s="89" t="s">
        <v>80</v>
      </c>
      <c r="L10" s="398" t="s">
        <v>105</v>
      </c>
    </row>
    <row r="11" spans="2:12" ht="31.9" customHeight="1" thickBot="1" x14ac:dyDescent="0.25">
      <c r="B11" s="427"/>
      <c r="C11" s="409"/>
      <c r="D11" s="411"/>
      <c r="E11" s="411"/>
      <c r="F11" s="407"/>
      <c r="G11" s="73" t="s">
        <v>77</v>
      </c>
      <c r="H11" s="74">
        <v>742641.03</v>
      </c>
      <c r="I11" s="74">
        <v>0</v>
      </c>
      <c r="J11" s="88">
        <f t="shared" si="0"/>
        <v>742641.03</v>
      </c>
      <c r="K11" s="72" t="s">
        <v>80</v>
      </c>
      <c r="L11" s="399"/>
    </row>
    <row r="12" spans="2:12" ht="37.9" customHeight="1" x14ac:dyDescent="0.2">
      <c r="B12" s="427"/>
      <c r="C12" s="408">
        <v>4</v>
      </c>
      <c r="D12" s="410">
        <v>181085</v>
      </c>
      <c r="E12" s="410" t="s">
        <v>40</v>
      </c>
      <c r="F12" s="406" t="s">
        <v>28</v>
      </c>
      <c r="G12" s="67" t="s">
        <v>95</v>
      </c>
      <c r="H12" s="68">
        <v>31400</v>
      </c>
      <c r="I12" s="68">
        <v>0</v>
      </c>
      <c r="J12" s="69">
        <f t="shared" si="0"/>
        <v>31400</v>
      </c>
      <c r="K12" s="70" t="s">
        <v>98</v>
      </c>
      <c r="L12" s="402" t="s">
        <v>106</v>
      </c>
    </row>
    <row r="13" spans="2:12" ht="62.25" customHeight="1" thickBot="1" x14ac:dyDescent="0.25">
      <c r="B13" s="427"/>
      <c r="C13" s="409">
        <v>3</v>
      </c>
      <c r="D13" s="411">
        <v>180989</v>
      </c>
      <c r="E13" s="411" t="s">
        <v>40</v>
      </c>
      <c r="F13" s="407"/>
      <c r="G13" s="73" t="s">
        <v>77</v>
      </c>
      <c r="H13" s="74">
        <v>5526271.46</v>
      </c>
      <c r="I13" s="74">
        <v>2210508.5840000003</v>
      </c>
      <c r="J13" s="75">
        <f t="shared" si="0"/>
        <v>3315762.8759999997</v>
      </c>
      <c r="K13" s="90" t="s">
        <v>97</v>
      </c>
      <c r="L13" s="399"/>
    </row>
    <row r="14" spans="2:12" ht="48" customHeight="1" x14ac:dyDescent="0.2">
      <c r="B14" s="427"/>
      <c r="C14" s="408">
        <v>5</v>
      </c>
      <c r="D14" s="410">
        <v>1809209</v>
      </c>
      <c r="E14" s="410" t="s">
        <v>40</v>
      </c>
      <c r="F14" s="406" t="s">
        <v>29</v>
      </c>
      <c r="G14" s="67" t="s">
        <v>95</v>
      </c>
      <c r="H14" s="68">
        <v>31400</v>
      </c>
      <c r="I14" s="68">
        <v>0</v>
      </c>
      <c r="J14" s="69">
        <f t="shared" si="0"/>
        <v>31400</v>
      </c>
      <c r="K14" s="70" t="s">
        <v>98</v>
      </c>
      <c r="L14" s="402" t="s">
        <v>106</v>
      </c>
    </row>
    <row r="15" spans="2:12" ht="63.75" customHeight="1" thickBot="1" x14ac:dyDescent="0.25">
      <c r="B15" s="427"/>
      <c r="C15" s="409">
        <v>4</v>
      </c>
      <c r="D15" s="411">
        <v>1809209</v>
      </c>
      <c r="E15" s="411" t="s">
        <v>40</v>
      </c>
      <c r="F15" s="407"/>
      <c r="G15" s="73" t="s">
        <v>77</v>
      </c>
      <c r="H15" s="74">
        <v>1204125.5</v>
      </c>
      <c r="I15" s="74">
        <v>481650.2</v>
      </c>
      <c r="J15" s="75">
        <f t="shared" si="0"/>
        <v>722475.3</v>
      </c>
      <c r="K15" s="90" t="s">
        <v>97</v>
      </c>
      <c r="L15" s="399"/>
    </row>
    <row r="16" spans="2:12" ht="41.25" customHeight="1" x14ac:dyDescent="0.2">
      <c r="B16" s="427"/>
      <c r="C16" s="408">
        <v>6</v>
      </c>
      <c r="D16" s="410">
        <v>181094</v>
      </c>
      <c r="E16" s="410" t="s">
        <v>40</v>
      </c>
      <c r="F16" s="406" t="s">
        <v>30</v>
      </c>
      <c r="G16" s="67" t="s">
        <v>95</v>
      </c>
      <c r="H16" s="68">
        <v>31700</v>
      </c>
      <c r="I16" s="68">
        <v>0</v>
      </c>
      <c r="J16" s="69">
        <f t="shared" si="0"/>
        <v>31700</v>
      </c>
      <c r="K16" s="70" t="s">
        <v>98</v>
      </c>
      <c r="L16" s="402" t="s">
        <v>106</v>
      </c>
    </row>
    <row r="17" spans="2:14" ht="60.75" customHeight="1" thickBot="1" x14ac:dyDescent="0.25">
      <c r="B17" s="427"/>
      <c r="C17" s="409">
        <v>5</v>
      </c>
      <c r="D17" s="411">
        <v>181094</v>
      </c>
      <c r="E17" s="411" t="s">
        <v>40</v>
      </c>
      <c r="F17" s="407" t="s">
        <v>4</v>
      </c>
      <c r="G17" s="73" t="s">
        <v>77</v>
      </c>
      <c r="H17" s="74">
        <v>1342750</v>
      </c>
      <c r="I17" s="74">
        <v>537100</v>
      </c>
      <c r="J17" s="75">
        <f t="shared" si="0"/>
        <v>805650</v>
      </c>
      <c r="K17" s="90" t="s">
        <v>97</v>
      </c>
      <c r="L17" s="399"/>
    </row>
    <row r="18" spans="2:14" ht="63.6" customHeight="1" thickBot="1" x14ac:dyDescent="0.25">
      <c r="B18" s="427"/>
      <c r="C18" s="77">
        <v>7</v>
      </c>
      <c r="D18" s="78">
        <v>217257</v>
      </c>
      <c r="E18" s="78" t="s">
        <v>42</v>
      </c>
      <c r="F18" s="79" t="s">
        <v>8</v>
      </c>
      <c r="G18" s="79" t="s">
        <v>95</v>
      </c>
      <c r="H18" s="80">
        <v>158272.82</v>
      </c>
      <c r="I18" s="80">
        <v>0</v>
      </c>
      <c r="J18" s="81">
        <f t="shared" si="0"/>
        <v>158272.82</v>
      </c>
      <c r="K18" s="82" t="s">
        <v>26</v>
      </c>
      <c r="L18" s="83" t="s">
        <v>274</v>
      </c>
    </row>
    <row r="19" spans="2:14" ht="63" customHeight="1" thickBot="1" x14ac:dyDescent="0.25">
      <c r="B19" s="427"/>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x14ac:dyDescent="0.25">
      <c r="B20" s="427"/>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x14ac:dyDescent="0.25">
      <c r="B21" s="427"/>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x14ac:dyDescent="0.2">
      <c r="B22" s="427"/>
      <c r="C22" s="408">
        <v>11</v>
      </c>
      <c r="D22" s="410">
        <v>269832</v>
      </c>
      <c r="E22" s="410" t="s">
        <v>49</v>
      </c>
      <c r="F22" s="406" t="s">
        <v>11</v>
      </c>
      <c r="G22" s="67" t="s">
        <v>72</v>
      </c>
      <c r="H22" s="68">
        <v>1330082.0900000001</v>
      </c>
      <c r="I22" s="420">
        <v>1510047.5</v>
      </c>
      <c r="J22" s="425">
        <f>+H22+H23-I22</f>
        <v>2161436.9400000004</v>
      </c>
      <c r="K22" s="428" t="s">
        <v>100</v>
      </c>
      <c r="L22" s="423" t="s">
        <v>278</v>
      </c>
      <c r="N22">
        <f>+H22*0.4</f>
        <v>532032.83600000001</v>
      </c>
    </row>
    <row r="23" spans="2:14" ht="45.6" customHeight="1" thickBot="1" x14ac:dyDescent="0.25">
      <c r="B23" s="427"/>
      <c r="C23" s="409"/>
      <c r="D23" s="411"/>
      <c r="E23" s="411"/>
      <c r="F23" s="407"/>
      <c r="G23" s="73" t="s">
        <v>77</v>
      </c>
      <c r="H23" s="74">
        <v>2341402.35</v>
      </c>
      <c r="I23" s="422"/>
      <c r="J23" s="426"/>
      <c r="K23" s="429"/>
      <c r="L23" s="424"/>
      <c r="N23" s="27">
        <f>+I22-N22</f>
        <v>978014.66399999999</v>
      </c>
    </row>
    <row r="24" spans="2:14" ht="30.6" customHeight="1" x14ac:dyDescent="0.2">
      <c r="B24" s="427"/>
      <c r="C24" s="408">
        <v>12</v>
      </c>
      <c r="D24" s="410">
        <v>274698</v>
      </c>
      <c r="E24" s="410" t="s">
        <v>83</v>
      </c>
      <c r="F24" s="406" t="s">
        <v>51</v>
      </c>
      <c r="G24" s="67" t="s">
        <v>95</v>
      </c>
      <c r="H24" s="68">
        <v>30962</v>
      </c>
      <c r="I24" s="68">
        <v>0</v>
      </c>
      <c r="J24" s="69">
        <f t="shared" si="0"/>
        <v>30962</v>
      </c>
      <c r="K24" s="70" t="s">
        <v>88</v>
      </c>
      <c r="L24" s="402" t="s">
        <v>275</v>
      </c>
    </row>
    <row r="25" spans="2:14" ht="42.6" customHeight="1" x14ac:dyDescent="0.2">
      <c r="B25" s="427"/>
      <c r="C25" s="412"/>
      <c r="D25" s="413"/>
      <c r="E25" s="413"/>
      <c r="F25" s="401"/>
      <c r="G25" s="86" t="s">
        <v>72</v>
      </c>
      <c r="H25" s="87">
        <v>911156.6</v>
      </c>
      <c r="I25" s="87">
        <v>1680000</v>
      </c>
      <c r="J25" s="91">
        <f t="shared" si="0"/>
        <v>-768843.4</v>
      </c>
      <c r="K25" s="89" t="s">
        <v>101</v>
      </c>
      <c r="L25" s="398"/>
    </row>
    <row r="26" spans="2:14" ht="36.6" customHeight="1" thickBot="1" x14ac:dyDescent="0.25">
      <c r="B26" s="427"/>
      <c r="C26" s="409"/>
      <c r="D26" s="411"/>
      <c r="E26" s="411"/>
      <c r="F26" s="407"/>
      <c r="G26" s="73" t="s">
        <v>77</v>
      </c>
      <c r="H26" s="74">
        <v>8375698</v>
      </c>
      <c r="I26" s="74">
        <v>5220000</v>
      </c>
      <c r="J26" s="75">
        <f t="shared" si="0"/>
        <v>3155698</v>
      </c>
      <c r="K26" s="72" t="s">
        <v>26</v>
      </c>
      <c r="L26" s="399"/>
    </row>
    <row r="27" spans="2:14" ht="71.25" customHeight="1" thickBot="1" x14ac:dyDescent="0.25">
      <c r="B27" s="427"/>
      <c r="C27" s="77">
        <v>13</v>
      </c>
      <c r="D27" s="78">
        <v>273121</v>
      </c>
      <c r="E27" s="78" t="s">
        <v>82</v>
      </c>
      <c r="F27" s="79" t="s">
        <v>55</v>
      </c>
      <c r="G27" s="79" t="s">
        <v>95</v>
      </c>
      <c r="H27" s="80">
        <v>64664</v>
      </c>
      <c r="I27" s="80">
        <v>64664</v>
      </c>
      <c r="J27" s="81">
        <f t="shared" si="0"/>
        <v>0</v>
      </c>
      <c r="K27" s="82" t="s">
        <v>101</v>
      </c>
      <c r="L27" s="83" t="s">
        <v>91</v>
      </c>
    </row>
    <row r="28" spans="2:14" ht="47.25" customHeight="1" x14ac:dyDescent="0.2">
      <c r="B28" s="427"/>
      <c r="C28" s="408">
        <v>14</v>
      </c>
      <c r="D28" s="410">
        <v>273254</v>
      </c>
      <c r="E28" s="410" t="s">
        <v>82</v>
      </c>
      <c r="F28" s="406" t="s">
        <v>56</v>
      </c>
      <c r="G28" s="67" t="s">
        <v>95</v>
      </c>
      <c r="H28" s="68">
        <v>84530</v>
      </c>
      <c r="I28" s="68">
        <v>84530</v>
      </c>
      <c r="J28" s="69">
        <f t="shared" si="0"/>
        <v>0</v>
      </c>
      <c r="K28" s="70" t="s">
        <v>101</v>
      </c>
      <c r="L28" s="71" t="s">
        <v>91</v>
      </c>
    </row>
    <row r="29" spans="2:14" ht="30" customHeight="1" x14ac:dyDescent="0.2">
      <c r="B29" s="427"/>
      <c r="C29" s="412"/>
      <c r="D29" s="413"/>
      <c r="E29" s="413"/>
      <c r="F29" s="401"/>
      <c r="G29" s="86" t="s">
        <v>72</v>
      </c>
      <c r="H29" s="87">
        <v>138122</v>
      </c>
      <c r="I29" s="87">
        <v>0</v>
      </c>
      <c r="J29" s="88">
        <f t="shared" si="0"/>
        <v>138122</v>
      </c>
      <c r="K29" s="89" t="s">
        <v>80</v>
      </c>
      <c r="L29" s="398" t="s">
        <v>271</v>
      </c>
    </row>
    <row r="30" spans="2:14" ht="27" customHeight="1" thickBot="1" x14ac:dyDescent="0.25">
      <c r="B30" s="427"/>
      <c r="C30" s="409"/>
      <c r="D30" s="411"/>
      <c r="E30" s="411"/>
      <c r="F30" s="407"/>
      <c r="G30" s="73" t="s">
        <v>77</v>
      </c>
      <c r="H30" s="74">
        <v>887354</v>
      </c>
      <c r="I30" s="74">
        <v>0</v>
      </c>
      <c r="J30" s="75">
        <f t="shared" si="0"/>
        <v>887354</v>
      </c>
      <c r="K30" s="72" t="s">
        <v>80</v>
      </c>
      <c r="L30" s="399"/>
    </row>
    <row r="31" spans="2:14" ht="51" customHeight="1" thickBot="1" x14ac:dyDescent="0.25">
      <c r="B31" s="427"/>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x14ac:dyDescent="0.2">
      <c r="B32" s="427"/>
      <c r="C32" s="408">
        <v>16</v>
      </c>
      <c r="D32" s="410">
        <v>292317</v>
      </c>
      <c r="E32" s="410" t="s">
        <v>85</v>
      </c>
      <c r="F32" s="406" t="s">
        <v>60</v>
      </c>
      <c r="G32" s="67" t="s">
        <v>95</v>
      </c>
      <c r="H32" s="68">
        <v>229564</v>
      </c>
      <c r="I32" s="420">
        <v>22000000</v>
      </c>
      <c r="J32" s="417">
        <f>+H32+H33+H34-I32</f>
        <v>-4000000</v>
      </c>
      <c r="K32" s="403" t="s">
        <v>26</v>
      </c>
      <c r="L32" s="402" t="s">
        <v>276</v>
      </c>
    </row>
    <row r="33" spans="2:12" ht="30.6" customHeight="1" x14ac:dyDescent="0.2">
      <c r="B33" s="427"/>
      <c r="C33" s="412"/>
      <c r="D33" s="413"/>
      <c r="E33" s="413"/>
      <c r="F33" s="401"/>
      <c r="G33" s="86" t="s">
        <v>72</v>
      </c>
      <c r="H33" s="87">
        <v>7059782</v>
      </c>
      <c r="I33" s="421"/>
      <c r="J33" s="418"/>
      <c r="K33" s="404"/>
      <c r="L33" s="398"/>
    </row>
    <row r="34" spans="2:12" ht="25.15" customHeight="1" thickBot="1" x14ac:dyDescent="0.25">
      <c r="B34" s="427"/>
      <c r="C34" s="409"/>
      <c r="D34" s="411"/>
      <c r="E34" s="411"/>
      <c r="F34" s="407"/>
      <c r="G34" s="73" t="s">
        <v>77</v>
      </c>
      <c r="H34" s="74">
        <v>10710654</v>
      </c>
      <c r="I34" s="422"/>
      <c r="J34" s="419"/>
      <c r="K34" s="405"/>
      <c r="L34" s="399"/>
    </row>
    <row r="35" spans="2:12" ht="66" customHeight="1" thickBot="1" x14ac:dyDescent="0.25">
      <c r="B35" s="427"/>
      <c r="C35" s="77">
        <v>17</v>
      </c>
      <c r="D35" s="78">
        <v>226479</v>
      </c>
      <c r="E35" s="78" t="s">
        <v>53</v>
      </c>
      <c r="F35" s="79" t="s">
        <v>5</v>
      </c>
      <c r="G35" s="79" t="s">
        <v>77</v>
      </c>
      <c r="H35" s="80">
        <v>4451945.5</v>
      </c>
      <c r="I35" s="80">
        <v>4451945.5</v>
      </c>
      <c r="J35" s="81">
        <f t="shared" si="0"/>
        <v>0</v>
      </c>
      <c r="K35" s="82" t="s">
        <v>97</v>
      </c>
      <c r="L35" s="92" t="s">
        <v>66</v>
      </c>
    </row>
    <row r="36" spans="2:12" ht="99" customHeight="1" thickBot="1" x14ac:dyDescent="0.25">
      <c r="B36" s="427"/>
      <c r="C36" s="77">
        <v>18</v>
      </c>
      <c r="D36" s="78">
        <v>273773</v>
      </c>
      <c r="E36" s="78" t="s">
        <v>45</v>
      </c>
      <c r="F36" s="79" t="s">
        <v>6</v>
      </c>
      <c r="G36" s="79" t="s">
        <v>77</v>
      </c>
      <c r="H36" s="80">
        <v>8365692</v>
      </c>
      <c r="I36" s="80">
        <v>0</v>
      </c>
      <c r="J36" s="81">
        <f t="shared" si="0"/>
        <v>8365692</v>
      </c>
      <c r="K36" s="82" t="s">
        <v>102</v>
      </c>
      <c r="L36" s="92" t="s">
        <v>279</v>
      </c>
    </row>
    <row r="37" spans="2:12" ht="34.9" customHeight="1" x14ac:dyDescent="0.2">
      <c r="B37" s="414" t="s">
        <v>124</v>
      </c>
      <c r="C37" s="408">
        <v>1</v>
      </c>
      <c r="D37" s="410"/>
      <c r="E37" s="410"/>
      <c r="F37" s="406" t="s">
        <v>3</v>
      </c>
      <c r="G37" s="67" t="s">
        <v>95</v>
      </c>
      <c r="H37" s="93">
        <v>16923.28</v>
      </c>
      <c r="I37" s="93">
        <v>0</v>
      </c>
      <c r="J37" s="69">
        <f t="shared" si="0"/>
        <v>16923.28</v>
      </c>
      <c r="K37" s="70" t="s">
        <v>79</v>
      </c>
      <c r="L37" s="402" t="s">
        <v>110</v>
      </c>
    </row>
    <row r="38" spans="2:12" ht="31.15" customHeight="1" thickBot="1" x14ac:dyDescent="0.25">
      <c r="B38" s="414"/>
      <c r="C38" s="409"/>
      <c r="D38" s="411"/>
      <c r="E38" s="411"/>
      <c r="F38" s="407"/>
      <c r="G38" s="73" t="s">
        <v>72</v>
      </c>
      <c r="H38" s="94">
        <v>293806.98</v>
      </c>
      <c r="I38" s="94">
        <v>493595.73</v>
      </c>
      <c r="J38" s="95">
        <f t="shared" si="0"/>
        <v>-199788.75</v>
      </c>
      <c r="K38" s="90" t="s">
        <v>52</v>
      </c>
      <c r="L38" s="399"/>
    </row>
    <row r="39" spans="2:12" ht="36.6" customHeight="1" x14ac:dyDescent="0.2">
      <c r="B39" s="414"/>
      <c r="C39" s="408">
        <v>2</v>
      </c>
      <c r="D39" s="410">
        <v>274896</v>
      </c>
      <c r="E39" s="410" t="s">
        <v>44</v>
      </c>
      <c r="F39" s="406" t="s">
        <v>13</v>
      </c>
      <c r="G39" s="67" t="s">
        <v>95</v>
      </c>
      <c r="H39" s="68">
        <v>33404.28</v>
      </c>
      <c r="I39" s="68">
        <v>60000</v>
      </c>
      <c r="J39" s="96">
        <f t="shared" si="0"/>
        <v>-26595.72</v>
      </c>
      <c r="K39" s="70" t="s">
        <v>52</v>
      </c>
      <c r="L39" s="71" t="s">
        <v>268</v>
      </c>
    </row>
    <row r="40" spans="2:12" ht="33" customHeight="1" x14ac:dyDescent="0.2">
      <c r="B40" s="414"/>
      <c r="C40" s="412"/>
      <c r="D40" s="413"/>
      <c r="E40" s="413"/>
      <c r="F40" s="401"/>
      <c r="G40" s="86" t="s">
        <v>72</v>
      </c>
      <c r="H40" s="87">
        <v>162899.29</v>
      </c>
      <c r="I40" s="87">
        <v>85735.06</v>
      </c>
      <c r="J40" s="88">
        <f t="shared" si="0"/>
        <v>77164.23000000001</v>
      </c>
      <c r="K40" s="89" t="s">
        <v>80</v>
      </c>
      <c r="L40" s="398" t="s">
        <v>105</v>
      </c>
    </row>
    <row r="41" spans="2:12" ht="30" customHeight="1" thickBot="1" x14ac:dyDescent="0.25">
      <c r="B41" s="414"/>
      <c r="C41" s="409"/>
      <c r="D41" s="411"/>
      <c r="E41" s="411"/>
      <c r="F41" s="407"/>
      <c r="G41" s="73" t="s">
        <v>77</v>
      </c>
      <c r="H41" s="74">
        <v>45122.55</v>
      </c>
      <c r="I41" s="74">
        <v>30081.7</v>
      </c>
      <c r="J41" s="75">
        <f t="shared" si="0"/>
        <v>15040.850000000002</v>
      </c>
      <c r="K41" s="72" t="s">
        <v>80</v>
      </c>
      <c r="L41" s="399"/>
    </row>
    <row r="42" spans="2:12" ht="46.15" customHeight="1" thickBot="1" x14ac:dyDescent="0.25">
      <c r="B42" s="414"/>
      <c r="C42" s="77">
        <v>3</v>
      </c>
      <c r="D42" s="78">
        <v>178250</v>
      </c>
      <c r="E42" s="78" t="s">
        <v>67</v>
      </c>
      <c r="F42" s="79" t="s">
        <v>57</v>
      </c>
      <c r="G42" s="79" t="s">
        <v>95</v>
      </c>
      <c r="H42" s="80">
        <v>30725.23</v>
      </c>
      <c r="I42" s="80">
        <v>0</v>
      </c>
      <c r="J42" s="81">
        <f t="shared" si="0"/>
        <v>30725.23</v>
      </c>
      <c r="K42" s="82" t="s">
        <v>52</v>
      </c>
      <c r="L42" s="83" t="s">
        <v>92</v>
      </c>
    </row>
    <row r="43" spans="2:12" ht="49.9" customHeight="1" x14ac:dyDescent="0.2">
      <c r="B43" s="414"/>
      <c r="C43" s="408">
        <v>4</v>
      </c>
      <c r="D43" s="410">
        <v>180675</v>
      </c>
      <c r="E43" s="410" t="s">
        <v>35</v>
      </c>
      <c r="F43" s="406" t="s">
        <v>14</v>
      </c>
      <c r="G43" s="67" t="s">
        <v>95</v>
      </c>
      <c r="H43" s="68">
        <v>0</v>
      </c>
      <c r="I43" s="68">
        <v>80000</v>
      </c>
      <c r="J43" s="96">
        <f t="shared" si="0"/>
        <v>-80000</v>
      </c>
      <c r="K43" s="70" t="s">
        <v>101</v>
      </c>
      <c r="L43" s="71" t="s">
        <v>111</v>
      </c>
    </row>
    <row r="44" spans="2:12" ht="30.6" customHeight="1" x14ac:dyDescent="0.2">
      <c r="B44" s="414"/>
      <c r="C44" s="412"/>
      <c r="D44" s="413"/>
      <c r="E44" s="413"/>
      <c r="F44" s="401"/>
      <c r="G44" s="86" t="s">
        <v>72</v>
      </c>
      <c r="H44" s="87">
        <v>752839</v>
      </c>
      <c r="I44" s="87">
        <v>150567.79999999999</v>
      </c>
      <c r="J44" s="88">
        <f t="shared" si="0"/>
        <v>602271.19999999995</v>
      </c>
      <c r="K44" s="89" t="s">
        <v>80</v>
      </c>
      <c r="L44" s="398" t="s">
        <v>105</v>
      </c>
    </row>
    <row r="45" spans="2:12" ht="27" customHeight="1" thickBot="1" x14ac:dyDescent="0.25">
      <c r="B45" s="414"/>
      <c r="C45" s="409"/>
      <c r="D45" s="411"/>
      <c r="E45" s="411"/>
      <c r="F45" s="407"/>
      <c r="G45" s="73" t="s">
        <v>77</v>
      </c>
      <c r="H45" s="74">
        <v>259931</v>
      </c>
      <c r="I45" s="74">
        <v>51986.2</v>
      </c>
      <c r="J45" s="75">
        <f t="shared" si="0"/>
        <v>207944.8</v>
      </c>
      <c r="K45" s="72" t="s">
        <v>80</v>
      </c>
      <c r="L45" s="399"/>
    </row>
    <row r="46" spans="2:12" ht="40.5" customHeight="1" x14ac:dyDescent="0.2">
      <c r="B46" s="414"/>
      <c r="C46" s="408">
        <v>5</v>
      </c>
      <c r="D46" s="410">
        <v>180636</v>
      </c>
      <c r="E46" s="410" t="s">
        <v>68</v>
      </c>
      <c r="F46" s="406" t="s">
        <v>59</v>
      </c>
      <c r="G46" s="67" t="s">
        <v>95</v>
      </c>
      <c r="H46" s="68">
        <v>0</v>
      </c>
      <c r="I46" s="68">
        <v>20000</v>
      </c>
      <c r="J46" s="96">
        <f t="shared" si="0"/>
        <v>-20000</v>
      </c>
      <c r="K46" s="70" t="s">
        <v>26</v>
      </c>
      <c r="L46" s="71" t="s">
        <v>112</v>
      </c>
    </row>
    <row r="47" spans="2:12" ht="29.45" customHeight="1" x14ac:dyDescent="0.2">
      <c r="B47" s="414"/>
      <c r="C47" s="412"/>
      <c r="D47" s="413"/>
      <c r="E47" s="413"/>
      <c r="F47" s="401"/>
      <c r="G47" s="86" t="s">
        <v>72</v>
      </c>
      <c r="H47" s="87">
        <v>565261.09</v>
      </c>
      <c r="I47" s="87">
        <v>113052.21799999999</v>
      </c>
      <c r="J47" s="88">
        <f t="shared" si="0"/>
        <v>452208.87199999997</v>
      </c>
      <c r="K47" s="89" t="s">
        <v>80</v>
      </c>
      <c r="L47" s="398" t="s">
        <v>105</v>
      </c>
    </row>
    <row r="48" spans="2:12" ht="33" customHeight="1" thickBot="1" x14ac:dyDescent="0.25">
      <c r="B48" s="414"/>
      <c r="C48" s="409"/>
      <c r="D48" s="411"/>
      <c r="E48" s="411"/>
      <c r="F48" s="407"/>
      <c r="G48" s="73" t="s">
        <v>77</v>
      </c>
      <c r="H48" s="74">
        <v>408170</v>
      </c>
      <c r="I48" s="74">
        <v>81634</v>
      </c>
      <c r="J48" s="75">
        <f t="shared" si="0"/>
        <v>326536</v>
      </c>
      <c r="K48" s="72" t="s">
        <v>80</v>
      </c>
      <c r="L48" s="399"/>
    </row>
    <row r="49" spans="2:12" ht="25.9" customHeight="1" x14ac:dyDescent="0.2">
      <c r="B49" s="414"/>
      <c r="C49" s="408">
        <v>6</v>
      </c>
      <c r="D49" s="410">
        <v>182387</v>
      </c>
      <c r="E49" s="410" t="s">
        <v>34</v>
      </c>
      <c r="F49" s="406" t="s">
        <v>24</v>
      </c>
      <c r="G49" s="67" t="s">
        <v>72</v>
      </c>
      <c r="H49" s="93">
        <v>609383.4</v>
      </c>
      <c r="I49" s="93">
        <v>304691.7</v>
      </c>
      <c r="J49" s="69">
        <f t="shared" si="0"/>
        <v>304691.7</v>
      </c>
      <c r="K49" s="70" t="s">
        <v>26</v>
      </c>
      <c r="L49" s="402" t="s">
        <v>269</v>
      </c>
    </row>
    <row r="50" spans="2:12" ht="24.6" customHeight="1" thickBot="1" x14ac:dyDescent="0.25">
      <c r="B50" s="414"/>
      <c r="C50" s="409"/>
      <c r="D50" s="411"/>
      <c r="E50" s="411"/>
      <c r="F50" s="407"/>
      <c r="G50" s="73" t="s">
        <v>77</v>
      </c>
      <c r="H50" s="94">
        <v>355505</v>
      </c>
      <c r="I50" s="74">
        <v>177152.5</v>
      </c>
      <c r="J50" s="75">
        <f t="shared" si="0"/>
        <v>178352.5</v>
      </c>
      <c r="K50" s="90" t="s">
        <v>26</v>
      </c>
      <c r="L50" s="399"/>
    </row>
    <row r="51" spans="2:12" ht="58.9" customHeight="1" x14ac:dyDescent="0.2">
      <c r="B51" s="414"/>
      <c r="C51" s="408">
        <v>7</v>
      </c>
      <c r="D51" s="410">
        <v>206674</v>
      </c>
      <c r="E51" s="410" t="s">
        <v>36</v>
      </c>
      <c r="F51" s="406" t="s">
        <v>33</v>
      </c>
      <c r="G51" s="67" t="s">
        <v>95</v>
      </c>
      <c r="H51" s="68">
        <v>0</v>
      </c>
      <c r="I51" s="68">
        <v>0</v>
      </c>
      <c r="J51" s="69">
        <f t="shared" si="0"/>
        <v>0</v>
      </c>
      <c r="K51" s="70" t="s">
        <v>52</v>
      </c>
      <c r="L51" s="71" t="s">
        <v>270</v>
      </c>
    </row>
    <row r="52" spans="2:12" ht="26.45" customHeight="1" x14ac:dyDescent="0.2">
      <c r="B52" s="414"/>
      <c r="C52" s="412"/>
      <c r="D52" s="413"/>
      <c r="E52" s="413"/>
      <c r="F52" s="401"/>
      <c r="G52" s="86" t="s">
        <v>72</v>
      </c>
      <c r="H52" s="87">
        <v>871085.88</v>
      </c>
      <c r="I52" s="87">
        <v>0</v>
      </c>
      <c r="J52" s="88">
        <f t="shared" si="0"/>
        <v>871085.88</v>
      </c>
      <c r="K52" s="89" t="s">
        <v>80</v>
      </c>
      <c r="L52" s="398" t="s">
        <v>271</v>
      </c>
    </row>
    <row r="53" spans="2:12" ht="27" customHeight="1" thickBot="1" x14ac:dyDescent="0.25">
      <c r="B53" s="414"/>
      <c r="C53" s="409"/>
      <c r="D53" s="411"/>
      <c r="E53" s="411"/>
      <c r="F53" s="407"/>
      <c r="G53" s="73" t="s">
        <v>77</v>
      </c>
      <c r="H53" s="74">
        <v>233817.3</v>
      </c>
      <c r="I53" s="74">
        <v>0</v>
      </c>
      <c r="J53" s="75">
        <f t="shared" si="0"/>
        <v>233817.3</v>
      </c>
      <c r="K53" s="72" t="s">
        <v>80</v>
      </c>
      <c r="L53" s="399"/>
    </row>
    <row r="54" spans="2:12" ht="35.450000000000003" customHeight="1" x14ac:dyDescent="0.2">
      <c r="B54" s="414"/>
      <c r="C54" s="408">
        <v>8</v>
      </c>
      <c r="D54" s="410">
        <v>214353</v>
      </c>
      <c r="E54" s="410" t="s">
        <v>39</v>
      </c>
      <c r="F54" s="406" t="s">
        <v>16</v>
      </c>
      <c r="G54" s="67" t="s">
        <v>95</v>
      </c>
      <c r="H54" s="68">
        <v>14712.3</v>
      </c>
      <c r="I54" s="68">
        <v>70000</v>
      </c>
      <c r="J54" s="96">
        <f t="shared" si="0"/>
        <v>-55287.7</v>
      </c>
      <c r="K54" s="70" t="s">
        <v>52</v>
      </c>
      <c r="L54" s="71" t="s">
        <v>87</v>
      </c>
    </row>
    <row r="55" spans="2:12" ht="31.15" customHeight="1" x14ac:dyDescent="0.2">
      <c r="B55" s="414"/>
      <c r="C55" s="412"/>
      <c r="D55" s="413"/>
      <c r="E55" s="413"/>
      <c r="F55" s="401"/>
      <c r="G55" s="86" t="s">
        <v>72</v>
      </c>
      <c r="H55" s="87">
        <v>450124</v>
      </c>
      <c r="I55" s="87">
        <v>0</v>
      </c>
      <c r="J55" s="88">
        <f t="shared" si="0"/>
        <v>450124</v>
      </c>
      <c r="K55" s="89" t="s">
        <v>80</v>
      </c>
      <c r="L55" s="398" t="s">
        <v>271</v>
      </c>
    </row>
    <row r="56" spans="2:12" ht="33.6" customHeight="1" thickBot="1" x14ac:dyDescent="0.25">
      <c r="B56" s="414"/>
      <c r="C56" s="409"/>
      <c r="D56" s="411"/>
      <c r="E56" s="411"/>
      <c r="F56" s="407"/>
      <c r="G56" s="73" t="s">
        <v>77</v>
      </c>
      <c r="H56" s="74">
        <v>176863.5</v>
      </c>
      <c r="I56" s="74">
        <v>0</v>
      </c>
      <c r="J56" s="88">
        <f t="shared" si="0"/>
        <v>176863.5</v>
      </c>
      <c r="K56" s="72" t="s">
        <v>80</v>
      </c>
      <c r="L56" s="399"/>
    </row>
    <row r="57" spans="2:12" ht="53.25" customHeight="1" x14ac:dyDescent="0.2">
      <c r="B57" s="414"/>
      <c r="C57" s="408">
        <v>9</v>
      </c>
      <c r="D57" s="410">
        <v>214671</v>
      </c>
      <c r="E57" s="410" t="s">
        <v>38</v>
      </c>
      <c r="F57" s="406" t="s">
        <v>15</v>
      </c>
      <c r="G57" s="67" t="s">
        <v>95</v>
      </c>
      <c r="H57" s="68">
        <v>0</v>
      </c>
      <c r="I57" s="68">
        <v>0</v>
      </c>
      <c r="J57" s="69">
        <f t="shared" si="0"/>
        <v>0</v>
      </c>
      <c r="K57" s="70" t="s">
        <v>52</v>
      </c>
      <c r="L57" s="71" t="s">
        <v>272</v>
      </c>
    </row>
    <row r="58" spans="2:12" ht="30.6" customHeight="1" x14ac:dyDescent="0.2">
      <c r="B58" s="414"/>
      <c r="C58" s="412"/>
      <c r="D58" s="413"/>
      <c r="E58" s="413"/>
      <c r="F58" s="401"/>
      <c r="G58" s="86" t="s">
        <v>72</v>
      </c>
      <c r="H58" s="87">
        <v>981340.33</v>
      </c>
      <c r="I58" s="87">
        <v>196268.06599999999</v>
      </c>
      <c r="J58" s="88">
        <f t="shared" si="0"/>
        <v>785072.26399999997</v>
      </c>
      <c r="K58" s="89" t="s">
        <v>80</v>
      </c>
      <c r="L58" s="398" t="s">
        <v>105</v>
      </c>
    </row>
    <row r="59" spans="2:12" ht="31.9" customHeight="1" thickBot="1" x14ac:dyDescent="0.25">
      <c r="B59" s="414"/>
      <c r="C59" s="409"/>
      <c r="D59" s="411"/>
      <c r="E59" s="411"/>
      <c r="F59" s="407"/>
      <c r="G59" s="73" t="s">
        <v>77</v>
      </c>
      <c r="H59" s="74">
        <v>47901.16</v>
      </c>
      <c r="I59" s="74">
        <v>9580.2320000000018</v>
      </c>
      <c r="J59" s="75">
        <f t="shared" si="0"/>
        <v>38320.928</v>
      </c>
      <c r="K59" s="72" t="s">
        <v>80</v>
      </c>
      <c r="L59" s="399"/>
    </row>
    <row r="60" spans="2:12" ht="45.6" customHeight="1" x14ac:dyDescent="0.2">
      <c r="B60" s="414"/>
      <c r="C60" s="408">
        <v>10</v>
      </c>
      <c r="D60" s="410">
        <v>216096</v>
      </c>
      <c r="E60" s="410" t="s">
        <v>37</v>
      </c>
      <c r="F60" s="406" t="s">
        <v>27</v>
      </c>
      <c r="G60" s="67" t="s">
        <v>95</v>
      </c>
      <c r="H60" s="68">
        <v>0</v>
      </c>
      <c r="I60" s="68">
        <v>65213.88</v>
      </c>
      <c r="J60" s="96">
        <f t="shared" si="0"/>
        <v>-65213.88</v>
      </c>
      <c r="K60" s="70" t="s">
        <v>79</v>
      </c>
      <c r="L60" s="71" t="s">
        <v>89</v>
      </c>
    </row>
    <row r="61" spans="2:12" ht="30.6" customHeight="1" x14ac:dyDescent="0.2">
      <c r="B61" s="414"/>
      <c r="C61" s="412"/>
      <c r="D61" s="413"/>
      <c r="E61" s="413"/>
      <c r="F61" s="401"/>
      <c r="G61" s="86" t="s">
        <v>72</v>
      </c>
      <c r="H61" s="87">
        <v>692781.71</v>
      </c>
      <c r="I61" s="87">
        <v>138556.342</v>
      </c>
      <c r="J61" s="88">
        <f t="shared" si="0"/>
        <v>554225.36800000002</v>
      </c>
      <c r="K61" s="89" t="s">
        <v>80</v>
      </c>
      <c r="L61" s="398" t="s">
        <v>113</v>
      </c>
    </row>
    <row r="62" spans="2:12" ht="31.15" customHeight="1" thickBot="1" x14ac:dyDescent="0.25">
      <c r="B62" s="414"/>
      <c r="C62" s="409"/>
      <c r="D62" s="411"/>
      <c r="E62" s="411"/>
      <c r="F62" s="407"/>
      <c r="G62" s="73" t="s">
        <v>77</v>
      </c>
      <c r="H62" s="74">
        <v>243577.8</v>
      </c>
      <c r="I62" s="74">
        <v>48715.56</v>
      </c>
      <c r="J62" s="75">
        <f t="shared" si="0"/>
        <v>194862.24</v>
      </c>
      <c r="K62" s="72" t="s">
        <v>80</v>
      </c>
      <c r="L62" s="399"/>
    </row>
    <row r="63" spans="2:12" ht="41.45" customHeight="1" x14ac:dyDescent="0.2">
      <c r="B63" s="414"/>
      <c r="C63" s="408">
        <v>11</v>
      </c>
      <c r="D63" s="410">
        <v>226585</v>
      </c>
      <c r="E63" s="410" t="s">
        <v>43</v>
      </c>
      <c r="F63" s="406" t="s">
        <v>17</v>
      </c>
      <c r="G63" s="67" t="s">
        <v>95</v>
      </c>
      <c r="H63" s="68">
        <v>19541.52</v>
      </c>
      <c r="I63" s="68">
        <v>70000</v>
      </c>
      <c r="J63" s="96">
        <f t="shared" si="0"/>
        <v>-50458.479999999996</v>
      </c>
      <c r="K63" s="70" t="s">
        <v>101</v>
      </c>
      <c r="L63" s="71" t="s">
        <v>114</v>
      </c>
    </row>
    <row r="64" spans="2:12" ht="28.15" customHeight="1" x14ac:dyDescent="0.2">
      <c r="B64" s="414"/>
      <c r="C64" s="412"/>
      <c r="D64" s="413"/>
      <c r="E64" s="413"/>
      <c r="F64" s="401"/>
      <c r="G64" s="86" t="s">
        <v>72</v>
      </c>
      <c r="H64" s="87">
        <v>745563.05</v>
      </c>
      <c r="I64" s="87">
        <v>0</v>
      </c>
      <c r="J64" s="88">
        <f t="shared" si="0"/>
        <v>745563.05</v>
      </c>
      <c r="K64" s="89" t="s">
        <v>80</v>
      </c>
      <c r="L64" s="398" t="s">
        <v>271</v>
      </c>
    </row>
    <row r="65" spans="2:12" ht="33.6" customHeight="1" thickBot="1" x14ac:dyDescent="0.25">
      <c r="B65" s="414"/>
      <c r="C65" s="409"/>
      <c r="D65" s="411"/>
      <c r="E65" s="411"/>
      <c r="F65" s="407"/>
      <c r="G65" s="73" t="s">
        <v>77</v>
      </c>
      <c r="H65" s="74">
        <v>21992.36</v>
      </c>
      <c r="I65" s="74">
        <v>0</v>
      </c>
      <c r="J65" s="75">
        <f t="shared" si="0"/>
        <v>21992.36</v>
      </c>
      <c r="K65" s="72" t="s">
        <v>80</v>
      </c>
      <c r="L65" s="399"/>
    </row>
    <row r="66" spans="2:12" ht="67.5" customHeight="1" thickBot="1" x14ac:dyDescent="0.25">
      <c r="B66" s="414"/>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x14ac:dyDescent="0.25">
      <c r="B67" s="414"/>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x14ac:dyDescent="0.25">
      <c r="B68" s="414"/>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x14ac:dyDescent="0.2">
      <c r="B69" s="415"/>
      <c r="C69" s="416"/>
      <c r="D69" s="416"/>
      <c r="E69" s="416"/>
      <c r="F69" s="400" t="s">
        <v>21</v>
      </c>
      <c r="G69" s="99" t="s">
        <v>95</v>
      </c>
      <c r="H69" s="100">
        <v>90000</v>
      </c>
      <c r="I69" s="100">
        <v>90000</v>
      </c>
      <c r="J69" s="101">
        <f t="shared" si="0"/>
        <v>0</v>
      </c>
      <c r="K69" s="102" t="s">
        <v>61</v>
      </c>
      <c r="L69" s="103" t="s">
        <v>120</v>
      </c>
    </row>
    <row r="70" spans="2:12" s="16" customFormat="1" ht="35.450000000000003" customHeight="1" x14ac:dyDescent="0.2">
      <c r="B70" s="415"/>
      <c r="C70" s="415"/>
      <c r="D70" s="415"/>
      <c r="E70" s="415"/>
      <c r="F70" s="401"/>
      <c r="G70" s="86" t="s">
        <v>72</v>
      </c>
      <c r="H70" s="87">
        <v>3482871.99</v>
      </c>
      <c r="I70" s="87">
        <v>3482871.99</v>
      </c>
      <c r="J70" s="88">
        <f>+H70-I70</f>
        <v>0</v>
      </c>
      <c r="K70" s="89" t="s">
        <v>61</v>
      </c>
      <c r="L70" s="104" t="s">
        <v>118</v>
      </c>
    </row>
    <row r="71" spans="2:12" ht="84" customHeight="1" x14ac:dyDescent="0.2">
      <c r="B71" s="415"/>
      <c r="C71" s="415"/>
      <c r="D71" s="415"/>
      <c r="E71" s="415"/>
      <c r="F71" s="401"/>
      <c r="G71" s="86" t="s">
        <v>77</v>
      </c>
      <c r="H71" s="87">
        <v>14309029.550000001</v>
      </c>
      <c r="I71" s="87">
        <v>15960588.26</v>
      </c>
      <c r="J71" s="91">
        <f>+H71-I71</f>
        <v>-1651558.709999999</v>
      </c>
      <c r="K71" s="84" t="s">
        <v>61</v>
      </c>
      <c r="L71" s="85" t="s">
        <v>119</v>
      </c>
    </row>
    <row r="72" spans="2:12" ht="46.15" customHeight="1" x14ac:dyDescent="0.2">
      <c r="B72" s="415"/>
      <c r="C72" s="415"/>
      <c r="D72" s="415"/>
      <c r="E72" s="415"/>
      <c r="F72" s="85" t="s">
        <v>121</v>
      </c>
      <c r="G72" s="86" t="s">
        <v>122</v>
      </c>
      <c r="H72" s="87">
        <v>8167479.4100000001</v>
      </c>
      <c r="I72" s="87">
        <f>+Formulacion!F53</f>
        <v>5499684.5600000005</v>
      </c>
      <c r="J72" s="88">
        <f>+H72-I72</f>
        <v>2667794.8499999996</v>
      </c>
      <c r="K72" s="84" t="s">
        <v>61</v>
      </c>
      <c r="L72" s="85" t="s">
        <v>61</v>
      </c>
    </row>
    <row r="73" spans="2:12" s="16" customFormat="1" ht="21.75" customHeight="1" x14ac:dyDescent="0.2">
      <c r="B73" s="415"/>
      <c r="C73" s="415"/>
      <c r="D73" s="415"/>
      <c r="E73" s="415"/>
      <c r="F73" s="61" t="s">
        <v>22</v>
      </c>
      <c r="G73" s="61"/>
      <c r="H73" s="105">
        <f>SUM(H6:H72)</f>
        <v>157683525.25999999</v>
      </c>
      <c r="I73" s="105">
        <f>SUM(I6:I72)</f>
        <v>127538148.192</v>
      </c>
      <c r="J73" s="106">
        <f>SUM(J6:J72)</f>
        <v>30145377.068000004</v>
      </c>
      <c r="K73" s="89"/>
      <c r="L73" s="104"/>
    </row>
    <row r="74" spans="2:12" x14ac:dyDescent="0.2">
      <c r="H74" s="110"/>
    </row>
    <row r="75" spans="2:12" ht="20.45" customHeight="1" x14ac:dyDescent="0.2">
      <c r="F75" s="113"/>
      <c r="H75" s="110"/>
      <c r="J75" s="50">
        <v>18472238.670000002</v>
      </c>
      <c r="L75" s="49" t="s">
        <v>277</v>
      </c>
    </row>
    <row r="76" spans="2:12" ht="35.450000000000003" customHeight="1" x14ac:dyDescent="0.2">
      <c r="F76" s="113"/>
      <c r="H76" s="110"/>
      <c r="J76" s="50">
        <v>1673138.4</v>
      </c>
      <c r="L76" s="49" t="s">
        <v>281</v>
      </c>
    </row>
    <row r="78" spans="2:12" ht="22.15" customHeight="1" x14ac:dyDescent="0.2">
      <c r="J78" s="114">
        <f>+J73-J75-J76</f>
        <v>9999999.9980000015</v>
      </c>
      <c r="L78" s="49" t="s">
        <v>280</v>
      </c>
    </row>
  </sheetData>
  <mergeCells count="106">
    <mergeCell ref="C24:C26"/>
    <mergeCell ref="D24:D26"/>
    <mergeCell ref="E24:E26"/>
    <mergeCell ref="F24:F26"/>
    <mergeCell ref="I22:I23"/>
    <mergeCell ref="L14:L15"/>
    <mergeCell ref="C14:C15"/>
    <mergeCell ref="D14:D15"/>
    <mergeCell ref="E14:E15"/>
    <mergeCell ref="F14:F15"/>
    <mergeCell ref="C16:C17"/>
    <mergeCell ref="D16:D17"/>
    <mergeCell ref="L10:L11"/>
    <mergeCell ref="E9:E11"/>
    <mergeCell ref="F9:F11"/>
    <mergeCell ref="L12:L13"/>
    <mergeCell ref="D9:D11"/>
    <mergeCell ref="C9:C11"/>
    <mergeCell ref="C12:C13"/>
    <mergeCell ref="K22:K23"/>
    <mergeCell ref="C22:C23"/>
    <mergeCell ref="D22:D23"/>
    <mergeCell ref="E22:E23"/>
    <mergeCell ref="F22:F23"/>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J22:J23"/>
    <mergeCell ref="D54:D56"/>
    <mergeCell ref="E54:E56"/>
    <mergeCell ref="F54:F56"/>
    <mergeCell ref="L47:L48"/>
    <mergeCell ref="L49:L50"/>
    <mergeCell ref="C46:C48"/>
    <mergeCell ref="D46:D48"/>
    <mergeCell ref="E46:E48"/>
    <mergeCell ref="D37:D38"/>
    <mergeCell ref="E37:E38"/>
    <mergeCell ref="F37:F38"/>
    <mergeCell ref="D51:D53"/>
    <mergeCell ref="F51:F53"/>
    <mergeCell ref="C51:C53"/>
    <mergeCell ref="D43:D45"/>
    <mergeCell ref="E43:E45"/>
    <mergeCell ref="C39:C41"/>
    <mergeCell ref="E39:E41"/>
    <mergeCell ref="F39:F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L40:L41"/>
    <mergeCell ref="K32:K34"/>
    <mergeCell ref="F43:F45"/>
    <mergeCell ref="F46:F48"/>
    <mergeCell ref="C49:C50"/>
    <mergeCell ref="D49:D50"/>
    <mergeCell ref="E49:E50"/>
    <mergeCell ref="F49:F50"/>
    <mergeCell ref="C43:C45"/>
    <mergeCell ref="D39:D41"/>
    <mergeCell ref="L58:L59"/>
    <mergeCell ref="L44:L45"/>
    <mergeCell ref="L29:L30"/>
    <mergeCell ref="L64:L65"/>
    <mergeCell ref="F69:F71"/>
    <mergeCell ref="L52:L53"/>
    <mergeCell ref="L55:L56"/>
    <mergeCell ref="L32:L34"/>
    <mergeCell ref="L37:L38"/>
    <mergeCell ref="L61:L62"/>
  </mergeCells>
  <phoneticPr fontId="11"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Hoja1</vt:lpstr>
      <vt:lpstr>Formulacion</vt:lpstr>
      <vt:lpstr>RESUMEN</vt:lpstr>
      <vt:lpstr>Transparencia</vt:lpstr>
      <vt:lpstr>PROYECTOS</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Ayre Zavaleta Carla Janett</cp:lastModifiedBy>
  <cp:lastPrinted>2018-07-09T20:03:43Z</cp:lastPrinted>
  <dcterms:created xsi:type="dcterms:W3CDTF">2015-02-11T22:58:53Z</dcterms:created>
  <dcterms:modified xsi:type="dcterms:W3CDTF">2018-07-16T20:32:22Z</dcterms:modified>
</cp:coreProperties>
</file>