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E:\CARLA GCPI\PORTAL DE TRANSPARENCIA 2023\"/>
    </mc:Choice>
  </mc:AlternateContent>
  <xr:revisionPtr revIDLastSave="0" documentId="13_ncr:1_{AC390A83-1168-4756-B17A-7367967BF581}" xr6:coauthVersionLast="47" xr6:coauthVersionMax="47" xr10:uidLastSave="{00000000-0000-0000-0000-000000000000}"/>
  <bookViews>
    <workbookView xWindow="-120" yWindow="-120" windowWidth="29040" windowHeight="15840" tabRatio="262" firstSheet="3" activeTab="3" xr2:uid="{00000000-000D-0000-FFFF-FFFF00000000}"/>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Transparencia!$B$4:$Q$140</definedName>
    <definedName name="_xlnm.Print_Area" localSheetId="3">Transparencia!$A$1:$Q$168</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<sst xmlns="http://schemas.openxmlformats.org/spreadsheetml/2006/main" count="1134" uniqueCount="603">
  <si>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</si>
  <si>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</si>
  <si>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</si>
  <si>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</si>
  <si>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</si>
  <si>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</si>
  <si>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</si>
  <si>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</si>
  <si>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</si>
  <si>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</si>
  <si>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</si>
  <si>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</si>
  <si>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</si>
  <si>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</si>
  <si>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</si>
  <si>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</si>
  <si>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</si>
  <si>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</si>
  <si>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</si>
  <si>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</si>
  <si>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</si>
  <si>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</si>
  <si>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</si>
  <si>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</si>
  <si>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</si>
  <si>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</si>
  <si>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</si>
  <si>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</si>
  <si>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</si>
  <si>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</si>
  <si>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</si>
  <si>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</si>
  <si>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</si>
  <si>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</si>
  <si>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</si>
  <si>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</si>
  <si>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</si>
  <si>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</si>
  <si>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</si>
  <si>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</si>
  <si>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</si>
  <si>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</si>
  <si>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</si>
  <si>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</si>
  <si>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</si>
  <si>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</si>
  <si>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</si>
  <si>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</si>
  <si>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</si>
  <si>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</si>
  <si>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</si>
  <si>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</si>
  <si>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</si>
  <si>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</si>
  <si>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</si>
  <si>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</si>
  <si>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</si>
  <si>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</si>
  <si>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</si>
  <si>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</si>
  <si>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</si>
  <si>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</si>
  <si>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</si>
  <si>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</si>
  <si>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</si>
  <si>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</si>
  <si>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</si>
  <si>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</si>
  <si>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</si>
  <si>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</si>
  <si>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</si>
  <si>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</si>
  <si>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</si>
  <si>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</si>
  <si>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</si>
  <si>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</si>
  <si>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</si>
  <si>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</si>
  <si>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</si>
  <si>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</si>
  <si>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</si>
  <si>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</si>
  <si>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</si>
  <si>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</si>
  <si>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</si>
  <si>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</si>
  <si>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</si>
  <si>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</si>
  <si>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</si>
  <si>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</si>
  <si>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</si>
  <si>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</si>
  <si>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</si>
  <si>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</si>
  <si>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</si>
  <si>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</si>
  <si>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</si>
  <si>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</si>
  <si>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</si>
  <si>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</si>
  <si>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</si>
  <si>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</si>
  <si>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</si>
  <si>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</si>
  <si>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</si>
  <si>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</si>
  <si>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</si>
  <si>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</si>
  <si>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</si>
  <si>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</si>
  <si>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</si>
  <si>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</si>
  <si>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</si>
  <si>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</si>
  <si>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</si>
  <si>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</si>
  <si>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</si>
  <si>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</si>
  <si>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</si>
  <si>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</si>
  <si>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</si>
  <si>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</si>
  <si>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</si>
  <si>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</si>
  <si>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</si>
  <si>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</si>
  <si>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</si>
  <si>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</si>
  <si>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</si>
  <si>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</si>
  <si>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</si>
  <si>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</si>
  <si>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</si>
  <si>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</si>
  <si>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</si>
  <si>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</si>
  <si>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</si>
  <si>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</si>
  <si>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</si>
  <si>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</si>
  <si>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</si>
  <si>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</si>
  <si>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</si>
  <si>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</si>
  <si>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</si>
  <si>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</si>
  <si>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</si>
  <si>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</si>
  <si>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</si>
  <si>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</si>
  <si>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</si>
  <si>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</si>
  <si>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</si>
  <si>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</si>
  <si>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</si>
  <si>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</si>
  <si>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</si>
  <si>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</si>
  <si>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</si>
  <si>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</si>
  <si>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</si>
  <si>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</si>
  <si>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</si>
  <si>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</si>
  <si>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</si>
  <si>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</si>
  <si>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</si>
  <si>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</si>
  <si>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</si>
  <si>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</si>
  <si>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</si>
  <si>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</si>
  <si>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</si>
  <si>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</si>
  <si>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</si>
  <si>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</si>
  <si>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</si>
  <si>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</si>
  <si>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</si>
  <si>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</si>
  <si>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</si>
  <si>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</si>
  <si>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</si>
  <si>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</si>
  <si>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</si>
  <si>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</si>
  <si>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</si>
  <si>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</si>
  <si>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</si>
  <si>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</si>
  <si>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</si>
  <si>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</si>
  <si>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</si>
  <si>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</si>
  <si>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</si>
  <si>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</si>
  <si>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</si>
  <si>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</si>
  <si>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</si>
  <si>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</si>
  <si>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</si>
  <si>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</si>
  <si>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</si>
  <si>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</si>
  <si>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</si>
  <si>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</si>
  <si>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</si>
  <si>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</si>
  <si>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</si>
  <si>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</si>
  <si>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</si>
  <si>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</si>
  <si>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</si>
  <si>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</si>
  <si>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</si>
  <si>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</si>
  <si>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</si>
  <si>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</si>
  <si>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</si>
  <si>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</si>
  <si>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</si>
  <si>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</si>
  <si>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</si>
  <si>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</si>
  <si>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</si>
  <si>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</si>
  <si>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</si>
  <si>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</si>
  <si>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</si>
  <si>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</si>
  <si>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</si>
  <si>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</si>
  <si>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</si>
  <si>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</si>
  <si>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</si>
  <si>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</si>
  <si>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</si>
  <si>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</si>
  <si>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</si>
  <si>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</si>
  <si>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</si>
  <si>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</si>
  <si>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</si>
  <si>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</si>
  <si>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</si>
  <si>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</si>
  <si>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</si>
  <si>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</si>
  <si>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</si>
  <si>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</si>
  <si>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</si>
  <si>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</si>
  <si>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</si>
  <si>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</si>
  <si>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</si>
  <si>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</si>
  <si>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</si>
  <si>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</si>
  <si>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</si>
  <si>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</si>
  <si>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</si>
  <si>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</si>
  <si>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</si>
  <si>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</si>
  <si>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</si>
  <si>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</si>
  <si>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</si>
  <si>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</si>
  <si>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</si>
  <si>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</si>
  <si>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</si>
  <si>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</si>
  <si>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</si>
  <si>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</si>
  <si>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</si>
  <si>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</si>
  <si>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</si>
  <si>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</si>
  <si>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</si>
  <si>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</si>
  <si>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</si>
  <si>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</si>
  <si>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</si>
  <si>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</si>
  <si>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</si>
  <si>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</si>
  <si>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</si>
  <si>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</si>
  <si>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</si>
  <si>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</si>
  <si>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</si>
  <si>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</si>
  <si>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</si>
  <si>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</si>
  <si>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</si>
  <si>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</si>
  <si>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</si>
  <si>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</si>
  <si>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</si>
  <si>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</si>
  <si>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</si>
  <si>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</si>
  <si>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</si>
  <si>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</si>
  <si>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</si>
  <si>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</si>
  <si>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</si>
  <si>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</si>
  <si>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</si>
  <si>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</si>
  <si>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</si>
  <si>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</si>
  <si>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</si>
  <si>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</si>
  <si>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</si>
  <si>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</si>
  <si>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</si>
  <si>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</si>
  <si>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</si>
  <si>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</si>
  <si>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</si>
  <si>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</si>
  <si>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</si>
  <si>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</si>
  <si>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</si>
  <si>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</si>
  <si>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</si>
  <si>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</si>
  <si>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</si>
  <si>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</si>
  <si>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</si>
  <si>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</si>
  <si>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</si>
  <si>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</si>
  <si>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</si>
  <si>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</si>
  <si>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</si>
  <si>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</si>
  <si>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</si>
  <si>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</si>
  <si>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</si>
  <si>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</si>
  <si>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</si>
  <si>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</si>
  <si>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</si>
  <si>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</si>
  <si>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</si>
  <si>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</si>
  <si>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</si>
  <si>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</si>
  <si>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</si>
  <si>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</si>
  <si>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</si>
  <si>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</si>
  <si>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</si>
  <si>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</si>
  <si>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</si>
  <si>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</si>
  <si>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</si>
  <si>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</si>
  <si>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</si>
  <si>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</si>
  <si>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</si>
  <si>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</si>
  <si>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</si>
  <si>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</si>
  <si>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</si>
  <si>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</si>
  <si>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</si>
  <si>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</si>
  <si>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</si>
  <si>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</si>
  <si>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</si>
  <si>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</si>
  <si>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</si>
  <si>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</si>
  <si>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</si>
  <si>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</si>
  <si>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</si>
  <si>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</si>
  <si>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</si>
  <si>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</si>
  <si>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</si>
  <si>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</si>
  <si>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</si>
  <si>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</si>
  <si>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</si>
  <si>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</si>
  <si>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</si>
  <si>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El servicio se encuentra en funcionamiento</t>
  </si>
  <si>
    <t>08.10.2019</t>
  </si>
  <si>
    <t>Aprobación de Instrumento ambiental, gestión a cargo de la Red Huancavelica</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</si>
  <si>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</si>
  <si>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</si>
  <si>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</si>
  <si>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</si>
  <si>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</si>
  <si>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</si>
  <si>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</si>
  <si>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</si>
  <si>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</si>
  <si>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</si>
  <si>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</si>
  <si>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</si>
  <si>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</si>
  <si>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</si>
  <si>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</si>
  <si>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</si>
  <si>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t>Supervisión por Administración Directa. Expediente Tecnico Culminado</t>
  </si>
  <si>
    <t>Estado de Emergencia Sanitaria.</t>
  </si>
  <si>
    <t>PIA 2021</t>
  </si>
  <si>
    <t>Obra Liquidada con fecha 04.11.2020</t>
  </si>
  <si>
    <t>Servicio Liquidado con fecha 09.11.2020.</t>
  </si>
  <si>
    <t>120 DIAS CALENDARIO</t>
  </si>
  <si>
    <t>11.02.2020</t>
  </si>
  <si>
    <t>Controversia planteada por el Contratista a la liquidación</t>
  </si>
  <si>
    <t>Supervisión Obra</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</si>
  <si>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</si>
  <si>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</si>
  <si>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</si>
  <si>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</si>
  <si>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 xml:space="preserve">Obra Culminada y Recepcionada con fecha 31.07.2020 y en funcionamiento 
En proceso Arbitral por controversias *
</t>
  </si>
  <si>
    <t>Primer proceso de selección declarado desierto, actualizar el presupuesto del expediente técnico para segundo proceso.
Estado de Emergencia Sanitaria.</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</si>
  <si>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</si>
  <si>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</si>
  <si>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</si>
  <si>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</si>
  <si>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Supervisión de obra</t>
  </si>
  <si>
    <t>Incumplimientos por parte del Contratista que conllevaron a la resolución del Contrato</t>
  </si>
  <si>
    <t>S/.3’164,096.25.</t>
  </si>
  <si>
    <t>ATA - KUKOVA</t>
  </si>
  <si>
    <t>…………….</t>
  </si>
  <si>
    <t>SIN INICIO</t>
  </si>
  <si>
    <t>ARQ. E. DEXTRE</t>
  </si>
  <si>
    <t>S/. 2´755,947.35</t>
  </si>
  <si>
    <t>……….</t>
  </si>
  <si>
    <t>18.09.21</t>
  </si>
  <si>
    <t>Consorcio Salud Chincheros</t>
  </si>
  <si>
    <t>Instituto de Consultoria S.A.</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</si>
  <si>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</si>
  <si>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Elaboración y aprobación del expediente de saldo de obra. 
Estado de Emergencia Sanitaria.</t>
  </si>
  <si>
    <t>Constructora Vanessa Orietta SRL - COVANOR</t>
  </si>
  <si>
    <t>Inspector. Ing. Jaime Württele.</t>
  </si>
  <si>
    <t>Consorcio Hospital del Altiplano</t>
  </si>
  <si>
    <t>780 d.c.</t>
  </si>
  <si>
    <t>Consorcio Hospitalario Altiplano</t>
  </si>
  <si>
    <t xml:space="preserve">Valor Referencial
S/ 1,956,998.84  </t>
  </si>
  <si>
    <t xml:space="preserve">El Inspector de obra presento su Informe Final; por lo que, previa evaluación, la SGO dio conformidad al mismo. Se remitieron los documentos para el proceso de transferencia documental al usuario final. </t>
  </si>
  <si>
    <t>INSTALACIÓN DE PLANTA DE TRATAMIENTO DE RESIDUOS SÓLIDOS HOSPITALARIOS EN EL HOSPITAL I VÍCTOR ALFREDO LAZO PERALTA DE LA RED ASISTENCIAL MADRE DE DIOS - ESSALUD, DEL DISTRITO DE TAMBOPATA, PROVINCIA DE TAMBOPATA, DEPARTAMENTO DE MADRE DE DIOS</t>
  </si>
  <si>
    <t xml:space="preserve">expediente técnico aprobado </t>
  </si>
  <si>
    <t>Obra - Media Tensión</t>
  </si>
  <si>
    <t>Supervisión - Media Tensión</t>
  </si>
  <si>
    <t>CONSORCIO H&amp;M ASOCIADOS</t>
  </si>
  <si>
    <t>CAHUA MENA FRANCISCO JAVIER</t>
  </si>
  <si>
    <t>120 d/c.</t>
  </si>
  <si>
    <t>28.01.2022</t>
  </si>
  <si>
    <t>SINOHYDRO CORPORATION LIMITED, SUCURSAL DEL PERU</t>
  </si>
  <si>
    <t>CONSORCIO HOSPITALARIO SAN JUAN</t>
  </si>
  <si>
    <t>Valor Referencial
S/ 18,105,737.57.</t>
  </si>
  <si>
    <t>Demora en el desaduanaje del equipo de aire acondicionado (etapa de obra).
Demora en el INCOR por los documentos de la liquidación del contrato de obra.</t>
  </si>
  <si>
    <t>Elaboracion por administración directa</t>
  </si>
  <si>
    <t xml:space="preserve">Con fecha 11/03/2022, se aprueba el Expediente Tecnico, mediante Resolucion de Gerencia Central de Proyectos de Inversion N° 024-GCPI-ESSALUD-2022. </t>
  </si>
  <si>
    <t>S/ 319,700,638</t>
  </si>
  <si>
    <t xml:space="preserve">Supeditado al Estudio de Mercado </t>
  </si>
  <si>
    <t xml:space="preserve">Expediente técnico aprobado. Con fecha 23/03/2022, se aprueba el Expediente Tecnico, mediante Resolucion de Gerencia Central de Proyectos de Inversion N° 030-GCPI-ESSALUD-2022. </t>
  </si>
  <si>
    <t>Expediente técnico aprobado. Con fecha 07/02/2022, se aprueba el Expediente Tecnico, mediante Resolucion de Gerencia Central de Proyectos de Inversion N° 002-GCPI-ESSALUD-2022.</t>
  </si>
  <si>
    <t>MEJORAMIENTO DE LA TECNOLOGÍA DEL EQUIPAMIENTO DE AYUDA AL DIAGNÓSTICO POR IMÁGENES DEL HOSPITAL NACIONAL RAMIRO PRIALE P. - JUNIN</t>
  </si>
  <si>
    <t>MEJORAMIENTO Y AMPLIACIÓN DEL HOSPITAL II HUARAZ DE LA RED ASISTENCIAL ANCASH - ESSALUD EN EL DISTRITO DE INDEPENDENCIA, PROVINCIA DE HUARAZ, DEPARTAMENTO DE ANCASH</t>
  </si>
  <si>
    <t>MEJORAMIENTO y AMPLIACIÓN DE LOS SERVICIOS DE SALUD DEL HOSPITAL III JULIACA DE LA RED ASISTENCIAL JULIACA EN EL DISTRITO DE JULIACA, PROVINCIA DE SAN ROMÁN, DEPARTAMENTO DE PUNO</t>
  </si>
  <si>
    <t xml:space="preserve">Estudio de Pre inversión actualizado y viabilizado en el mes de Mayo 2020. </t>
  </si>
  <si>
    <t>Se resolvió el contrato a través de la Resolución de Gerencia Central de Logística N° 612 GCL-ESSALUD-2021.
Con fecha 1ero de junio se iniciaron las acciones administrativas correspondientes para llevar a cabo la Elaboracion por Administacion Directa.</t>
  </si>
  <si>
    <t>Se resolvió el contrato del Consultor para la elaboración del Proyecto, por lo que el contrato del supervisor se encuentra culminado según los TdR.
Supervision por Administracion Directa</t>
  </si>
  <si>
    <t>Demora en el estudio de mercado. (**)</t>
  </si>
  <si>
    <t>emergencia sanitaria COVID - 19.
El area asignada para el desarrollo del proyecto no es el adecuado tecnicamente.</t>
  </si>
  <si>
    <t xml:space="preserve"> La cuarentena dictada por el Gobierno Central debido a la pandemia del COVID - 19.  
Dilación en la emisión del Estudio de Impacto Vial</t>
  </si>
  <si>
    <t>Estudio de Pre inversión en actualización para poder continuar con la fase de ejecución del Proyecto</t>
  </si>
  <si>
    <t>CREACION DE LA UNIDAD DE TRATAMIENTO ONCOLOGICO DE LA RED ONCOLOGICA CUSCO, EN EL HOSPITAL NACIONAL ADOLFO GUEVARA VELASCO DE LA RED ASISTENCIAL CUSCO - ESSALUD EN EL DISTRITO DE WANCHAQ, PROVINCIA DE CUSCO, DEPARTAMENTO CUSCO</t>
  </si>
  <si>
    <t>Los TDR para Contratar el Servicio de Consultoria de Supervisión Obra en estudio de Mercado.</t>
  </si>
  <si>
    <t>Liquidado</t>
  </si>
  <si>
    <t>En etapa de liquidación</t>
  </si>
  <si>
    <t>&gt; Se encuentra ejecutado el monto de S/ 13,540,191.92 correspondiente a 291 equipos.
&gt; El equipamiento pendiente de ejecución debe seguir los procedimientos del Invierte.pe cuya gestión está a cargo de la Red Asistencial La Libertad</t>
  </si>
  <si>
    <t>&gt; Se encuentra en proceso de adquisición S/ 5,285,127.38 correspondiente a 489 equipos.
&gt; Se encuentra adjudicado el monto de S/ 71,350.44 correspondientes a 69 equipos.
&gt; Se encuentra ejecutado el monto de S/ 1,456,541.04 correspondiente a 252 equipos.</t>
  </si>
  <si>
    <t>Se encuentra en proceso de adquisición S/ 965,691.20 correspondiente a 52 equipos.
Se encuentra adjudicado el monto de S/ 59,507.96 correspondientes a 38 equipos.
Se encuentra ejecutado el monto de S/ 3,477,175.89 correspondiente a 406 equipos.</t>
  </si>
  <si>
    <t>Se encuentra en proceso de adquisición S/ 6,750.00 correspondiente a 3 equipos.
Se encuentra adjudicado el monto de S/ 2,405.00 correspondientes a 5 equipos.
Se encuentra ejecutado el monto de S/ 159,350.00 correspondiente a 170 equipos.</t>
  </si>
  <si>
    <t xml:space="preserve"> - </t>
  </si>
  <si>
    <t>Demora en el estudio de mercado</t>
  </si>
  <si>
    <t>360 d.c.,
de acuerdo a contrato</t>
  </si>
  <si>
    <t>270 d.c.,
de acuerdo a contrato</t>
  </si>
  <si>
    <t>150 d/c.
de acuerdo a contrato</t>
  </si>
  <si>
    <t>180 d/c.
de acuerdo a contrato</t>
  </si>
  <si>
    <t>120 d.c.,
de acuerdo a contrato</t>
  </si>
  <si>
    <t>Estudio Definitivo Aprobado.</t>
  </si>
  <si>
    <t>Expediente Técnico culminado
Mediante Resolucion de la Gerencia Central de Proyectos de Inversion N° 051-GCPI-ESSALUD-2020 de fecha 14.AGO.2020 se aprueba el Estudio Definitivo.
Se actualizó los precios al mes de Enero 2021.
Con Resolución N°19-GCPI-ESSALUD-2022 del 22.02.2022 se actualiza el Presupuesto del Expediente Técnico.</t>
  </si>
  <si>
    <t>La cuarentena dictada por el Gobierno Central debido a la pandemia del COVID - 19, generó retrasos en la obtención de la Licencia.</t>
  </si>
  <si>
    <t xml:space="preserve">Expediente técnico culminado.
Se hizo actualización de Presupuesto con precios al mes de Junio 2021.
Actualmente se encuentra en la Sub Gerencia de Obras.
</t>
  </si>
  <si>
    <t xml:space="preserve">Administración Directa    </t>
  </si>
  <si>
    <t>Expediente Técnico supervisado por administración directa.</t>
  </si>
  <si>
    <t>Expediente Técnico culminado.
Dictamen Técnico N° 40-SGED-GEI-GCPI-ESSALUD-2022</t>
  </si>
  <si>
    <t>CAYSA</t>
  </si>
  <si>
    <t>MEJORAMIENTO  Y AMPLIACIÓN DE LOS SERVICIOS DEL CENTRO DEL ADULTO MAYOR DEL CAM SAN RAMON DE LA RED ASISTENCIAL JUNIN,  DISTRITO DE SAN RAMON, PROVINCIA DE LA MERCED, DEPARTAMENTO DE JUNIN</t>
  </si>
  <si>
    <t>Expediente Técnico culminado.
En elaboración informe de consistencia.</t>
  </si>
  <si>
    <r>
      <rPr>
        <sz val="12"/>
        <rFont val="Wingdings"/>
        <charset val="2"/>
      </rPr>
      <t>v</t>
    </r>
    <r>
      <rPr>
        <sz val="12"/>
        <rFont val="Arial"/>
        <family val="2"/>
      </rPr>
      <t xml:space="preserve"> La Supervisión de obra se encuentra en ejecución.</t>
    </r>
  </si>
  <si>
    <t xml:space="preserve">Obra liquidada </t>
  </si>
  <si>
    <r>
      <rPr>
        <sz val="12"/>
        <rFont val="Wingdings"/>
        <charset val="2"/>
      </rPr>
      <t>v</t>
    </r>
    <r>
      <rPr>
        <sz val="12"/>
        <rFont val="Arial"/>
        <family val="2"/>
      </rPr>
      <t xml:space="preserve"> La Supervisión de obra se prevé que este a cargo del Inspector de obra. </t>
    </r>
  </si>
  <si>
    <t xml:space="preserve">Se estan implementando los TDR que permitan dar inicio a los actos preparatorios del proceso de selección. </t>
  </si>
  <si>
    <t>Los TDR para Contratar el Servicio de Consultoria de Supervisión se viene implementando a fin de dar inicio a los actos preparatorios</t>
  </si>
  <si>
    <t xml:space="preserve">Se ha actualizado el Valor Referencial del Expediente Técnico. Resolucion N° 094-GCPI-ESSALUD-2022
</t>
  </si>
  <si>
    <t xml:space="preserve">Se ha actualizado el Valor Referencial del Expediente Técnico </t>
  </si>
  <si>
    <t>El equipamiento se encuentra a cargo del Contratista de la Obra.</t>
  </si>
  <si>
    <t>&gt; Se encuentra en proceso de adquisición S/ 297,906.00 correspondiente a 27 equipos.
&gt; Se encuentra adjudicado el monto de S/ 16,400.00 correspondientes a 1 equipo.
&gt; Se encuentra ejecutado el monto de S/ 389,400.00 correspondiente a 27 equipos.
Respecto a los Ítems en proceso de adquisición, el IETSI está actualizando las Fichas Técnicas a solicitud de GCPI.</t>
  </si>
  <si>
    <t>Demora en los procesos de recepción por parte de la Red Prestacional Almenara y los Contratistas.</t>
  </si>
  <si>
    <t>Demora en el Estudio de Mercado a cargo del OEC</t>
  </si>
  <si>
    <t>Demora en el proceso de recepción de equipamiento a cargo del INCOR y el contratista.</t>
  </si>
  <si>
    <t>&gt; Se encuentra adjudicado el monto de S/ 23,080.00 correspondientes a 26 equipos.
&gt; Se encuentra ejecutado el monto de S/ 475,759.57 correspondiente a 67 equipos.
&gt; El equipamiento pendiente de ejecución debe seguir los procedimientos del Invierte.pe cuya gestión está a cargo de la Red Prestacional Rebagliati</t>
  </si>
  <si>
    <t>Demora en el proceso de recepción de equipamiento a cargo de la Red Prestacional Rebagliati y el contratista.</t>
  </si>
  <si>
    <t>Demora en los actos preparatorios.
Demora en los procesos de recepción.</t>
  </si>
  <si>
    <t xml:space="preserve">Se encuentra en proceso de adquisición S/ 33,882.90 correspondiente a 3 equipos.
Se encuentra adjudicado el monto de S/ 1.697.10 correspondientes a 5 equipos.
Se encuentra ejecutado el monto de S/ 317,025.70 correspondiente a 244 equipos.
</t>
  </si>
  <si>
    <t>&gt; Se encuentra en proceso de adquisición S/ 6,195,429.68 correspondiente a 140 equipos.
&gt; Se encuentra adjudicado el monto de S/ 182,510.01 correspondientes a 49 equipos.
&gt; Se encuentra ejecutado el monto de S/ 1,430,348.67 correspondiente a 969 equipos.</t>
  </si>
  <si>
    <t>Incumplimiento de obligaciones por parte del Contratista de la obra, lo que ocasiona demora en el proceso de recepción de equipos.
Resolución del Contrato entre la Entidad y el contratista de la Obra, hecho que conllevó a la no culminación de algunas instalaciones esenciales para la instalación de los equipos biomédicos adquiridos.</t>
  </si>
  <si>
    <t>PROYECTOS DE INVERSION EN EJECUCION AL I TRIMESTRE 2023</t>
  </si>
  <si>
    <r>
      <rPr>
        <sz val="12"/>
        <rFont val="Wingdings"/>
        <charset val="2"/>
      </rPr>
      <t>v</t>
    </r>
    <r>
      <rPr>
        <sz val="12"/>
        <rFont val="Arial"/>
        <family val="2"/>
      </rPr>
      <t xml:space="preserve"> El contrato del servicio de Supervisión de obra fue liquidado.</t>
    </r>
  </si>
  <si>
    <r>
      <rPr>
        <sz val="12"/>
        <rFont val="Wingdings"/>
        <charset val="2"/>
      </rPr>
      <t>v</t>
    </r>
    <r>
      <rPr>
        <sz val="12"/>
        <rFont val="Arial"/>
        <family val="2"/>
      </rPr>
      <t xml:space="preserve"> La Obra fue recepcionada con fecha 19/03/2021; actualmente, el contrato de Ejecución de obra se encuentra en arbitraje.</t>
    </r>
  </si>
  <si>
    <r>
      <rPr>
        <sz val="12"/>
        <rFont val="Wingdings"/>
        <charset val="2"/>
      </rPr>
      <t>v</t>
    </r>
    <r>
      <rPr>
        <sz val="12"/>
        <rFont val="Arial"/>
        <family val="2"/>
      </rPr>
      <t xml:space="preserve"> El contrato del servicio de Supervisión de obra se encuentra en arbitraje.</t>
    </r>
  </si>
  <si>
    <t xml:space="preserve">Expediente técnico de la Infraestructura de Contingencia en desarrollo por administración directa.           </t>
  </si>
  <si>
    <t>Al 06.mar.2023, el Contratista CONSORCIO HOSPITALARIO TALARA ha solicitado la suspensión del plazo contractual debido a eventos no Imputables al citado consorcio, relacionados a la linea exclusiva de media tensión</t>
  </si>
  <si>
    <t>En desarrollo Tercer Entregable del Expediente Técnico.</t>
  </si>
  <si>
    <t>En desarrollo Cuarto Entregable del Expediente Técnico.</t>
  </si>
  <si>
    <t>Estudio de Pre Inversion Actualizado y viabilizado en el mes de mayo 2020.</t>
  </si>
  <si>
    <t>- Expediente Técnico supervisado por administración directa.
- Con fecha 30/09/2022, Comité de Supervisión aprueba el 4to entregable</t>
  </si>
  <si>
    <t xml:space="preserve">Expediente Técnico culminado y aprobado. </t>
  </si>
  <si>
    <t xml:space="preserve">La cuarentena dictada por el Gobierno Central debido a la pandemia del COVID - 19. </t>
  </si>
  <si>
    <t>- Expediente Técnico supervisado por administración directa.
- El Comité de Supervision dio conformidad tecnica al Expediente Tecnico.</t>
  </si>
  <si>
    <t>En desarrollo Expediente Técnico por administración directa.</t>
  </si>
  <si>
    <t>- Anteproyecto culminado.
- En desarrollo planos a nivel de Ejecución de Obra.</t>
  </si>
  <si>
    <t>Expediente Técnico por Consultoría</t>
  </si>
  <si>
    <t>Se encuentra en proceso de selección para contratar a la empresa Consultora que elabore el Expediente Técnico.</t>
  </si>
  <si>
    <t>- Elaboración del Expediente Técnico por Administración Directa.
- La Red Prestacional Sabogal asignó nueva área para el Proyecto.
- En proceso logístico contratación de los Estudios Basicos: Mecanica de Suelos y Topografia</t>
  </si>
  <si>
    <t>Cuarto Entregable (Último) aprobado.Culminada Eaboración de Expediente Técnico de Obra Principal</t>
  </si>
  <si>
    <t>Se encuentra incorporado al Programa BIM como Proyecto piloto ESSALUD - MEF.
En desarrollo el Procedimiento de PPBIM luego desarrollo de TDR BIM.</t>
  </si>
  <si>
    <t>Expediente Técnico supervisado por administración directa conforme a compromisos asumidos con el MEF.</t>
  </si>
  <si>
    <t xml:space="preserve">Expediente Técnico supervisado por administración directa </t>
  </si>
  <si>
    <t>-  En desarrollo del Expediente Técnico.
- Anteproyecto aprobado.
- Avance del desarrollo del Expediente Técnico al  90%.</t>
  </si>
  <si>
    <t>Mediante Resolucion de Gerencia Central de Proyectos de Inversión N° 093-GCPI-ESSALUD-2022, de fecha 04 de noviembre de 2022</t>
  </si>
  <si>
    <t>El 27 de marzo de 2023 se otorgó la buena pro a la Coorporación Sensus Sociedad Anonima para ejecutar la obra</t>
  </si>
  <si>
    <t>Respecto a la supervisión,está en proceso de selección, siendo que a la fecha se esta procediendo a la absolución de consultas de las Bases.</t>
  </si>
  <si>
    <t>Actualmente la supervision se está en evaluacion la resolución de su contrato</t>
  </si>
  <si>
    <t>En elaboración de TDR</t>
  </si>
  <si>
    <t>&gt; Se encuentra en proceso de adquisición S/ 4'640,740.38 correspondiente a 66 equipos.
&gt; Se encuentra adjudicado el monto de S/ 1'470,858.02 correspondientes a 43 equipos.
&gt; Se encuentra ejecutado el monto de S/ 694,761.93 correspondiente a 526 equipos.</t>
  </si>
  <si>
    <t>Demora en el estudio de mercado. 
Algunos equipos se encuentran en Procesos de Selección Convocados</t>
  </si>
  <si>
    <t>Incumplimiento de obligaciones por parte del Contratista de la obra, lo que ocasiona demora en el proceso de recepción de equipos.
Resolución del Contrato entre la Entidad y el contratista de la Obra, hecho que conllevó a la no culminación de algunas instalaciones esenciales para la instalación del equipamiento.</t>
  </si>
  <si>
    <t>&gt; Se encuentra en proceso de adquisición S/ 39,944.68 correspondiente a 31 equipos.
&gt; Se encuentra adjudicado el monto de S/ 58,237.58 correspondientes a 1 equipos.
&gt; Se encuentra ejecutado el monto de S/ 1,103,317.97 correspondiente a 159 equipos.</t>
  </si>
  <si>
    <t>Órdenes de compra canceladas por incumplimiento del contratista, por tanto, 6 ítems (correspondientes a 17) retornaron a la condición de equipamiento en proceso de adquisición.</t>
  </si>
  <si>
    <t>&gt; Se encuentra adjudicado el monto de S/ 24,800.00 correspondiente a 1 equipo.
&gt; Se encuentra ejecutado S/ 2'609,044.43 correspondiente a 24 equipos.
&gt; El equipamiento pendiente de ejecución debe seguir los procedimientos del Invierte.pe cuya gestión está a cargo del INCOR.</t>
  </si>
  <si>
    <t>&gt; Se encuentra en proceso de adquisición (estudio de mercado) S/ 211,423.88 correspondiente a 81 equipos.
&gt; Se encuentra adjudicado el monto de S/ 4349.64 correspondiente a 8 equipos.
&gt; Se encuentr aejecutado el monto de S/ 19,403.00 correspondiente a 2 equipos.</t>
  </si>
  <si>
    <t>&gt; En cartera hasta que se contrate la ejecución física de la obra</t>
  </si>
  <si>
    <t>&gt; Al término del presente trimestre no se cuenta con equipos en proceso de adquisición.
&gt; Se encuentra adjudicado el monto de S/ 128,475.84 correspondientes a 50 equipos.
&gt; Se encuentra ejecutado el monto de S/ 9,439,626.85 correspondiente a 377 equipos.</t>
  </si>
  <si>
    <t>&gt; Se encuentra en proceso de adquisición el monto de S/ 629,543.00 correspondiente a 4 equipos.
&gt; Se encuentra adjudicado el monto de S/ 77,500.00 correspondientes a 4 equipos.
&gt; Se encuentra ejecutado S/ 8,203,747.65 correspondiente a 33 equipos.</t>
  </si>
  <si>
    <t>Demora en el estudio de mercado y actos preparatorios por parte del CEABE y IETSI.</t>
  </si>
  <si>
    <t>Demora en los procesos de recepción por parte de la Red Prestacional Almenara.
Demora en el estudio de mercado por parte del CEABE.</t>
  </si>
  <si>
    <t>Resolución de contrato por incumplimiento de  obligaciones por parte del Contratista. Saldo de Obra en etapa de actos preparatorios</t>
  </si>
  <si>
    <t>Proceso de selección de Contratación  de Expediente Tecnico de Saldo de Obra fue declarado desierto. SGED-GEI -GCPI conformo Comite para REVISAR TDR. Según lo señalado en  el informe respectivo que indica las causas por las que el proceso no logró adjudicarse.</t>
  </si>
  <si>
    <r>
      <rPr>
        <sz val="12"/>
        <rFont val="Wingdings"/>
        <charset val="2"/>
      </rPr>
      <t xml:space="preserve">v </t>
    </r>
    <r>
      <rPr>
        <sz val="12"/>
        <rFont val="Arial"/>
        <family val="2"/>
      </rPr>
      <t>La Obra fue recepcionada con fecha 06/05/2021; actualmente, el contrato de Ejecución de obra se encuentra en proceso de liquidación a cargo de la Gerencia de Ejecución de Proyectos, se ha solicitado a la GCAJ, pronunciamiento respecto al consentimiento de la liquidación.</t>
    </r>
  </si>
  <si>
    <t>La Obra fue recepcionada con fecha 16/07/2021.
La obra fue liquidada</t>
  </si>
  <si>
    <r>
      <rPr>
        <sz val="12"/>
        <rFont val="Wingdings"/>
        <charset val="2"/>
      </rPr>
      <t>v</t>
    </r>
    <r>
      <rPr>
        <sz val="12"/>
        <rFont val="Arial"/>
        <family val="2"/>
      </rPr>
      <t xml:space="preserve"> Ejecución de obra en curso, con un avance ejecutado de obra acumulado de 18.14% </t>
    </r>
    <r>
      <rPr>
        <sz val="12"/>
        <rFont val="Arial"/>
        <family val="2"/>
        <charset val="2"/>
      </rPr>
      <t xml:space="preserve">
</t>
    </r>
    <r>
      <rPr>
        <sz val="12"/>
        <rFont val="Arial"/>
        <family val="2"/>
      </rPr>
      <t>La obra se encuentra paralizada desde diciembre debido al estado de convulsión social existente en la ciudad de Puno
Asi mismo la obra ha sido intervenida economicamente</t>
    </r>
  </si>
  <si>
    <r>
      <rPr>
        <sz val="12"/>
        <rFont val="Wingdings"/>
        <charset val="2"/>
      </rPr>
      <t>v</t>
    </r>
    <r>
      <rPr>
        <sz val="12"/>
        <rFont val="Arial"/>
        <family val="2"/>
      </rPr>
      <t xml:space="preserve"> Ejecución de obra en curso, con un avance ejecutado de obra acumulado de 24.33% </t>
    </r>
  </si>
  <si>
    <t>Obra culminada, recepcionada, recepcionado y en uso y 
Contrato liquidado (ejecutado a traves del convenio con OIM).</t>
  </si>
  <si>
    <t>Se ha culminado el saldo de obra 100%, recepcionado y en uso.
Liquidación del Contrato en proceso de arbitraje.</t>
  </si>
  <si>
    <t>Obra culminada, recepcionada y en uso.
Contrato liquidado (ejecutado a traves del convenio con OIM).</t>
  </si>
  <si>
    <t>Opinión Nº 022-2023/DTN (08.02.2023) sobre actualización del Presupuesto de obra y nueva aprobación del expediente técnico</t>
  </si>
  <si>
    <t>Se encuentra en trámite la actualización del Presupuesto de obra y nueva aprobación del expediente técnico en atención a la Opinión Nº 022-2023/DTN del OSCE</t>
  </si>
  <si>
    <t>Opinión Nº 021-2023/DTN (08.02.2023) y Opinión Nº 022-2023/DTN (23.02.2023) sobre actualización del Presupuesto de obra y nueva aprobación del expediente técnico</t>
  </si>
  <si>
    <t xml:space="preserve">En procedimiento de selección AS-DL 1355-SM-1-2022 fue declarado desierto el 04.10.2022 .                                                                                                                                                                                                                                                                                                                                                                                                                                           Se está actualizando el valor referencia, segun lo indicado en la Opinion N° 022-2023/DTN </t>
  </si>
  <si>
    <t xml:space="preserve">En procedimiento de selección LP-SM-1-2022-GCL/ESSALUD-1,  fue declarado desierto el 02.12.2022
Se esta actualizando el valor referencia, segun lo indicado en la Opinion N° 022-2023/DTN </t>
  </si>
  <si>
    <t>Con fecha 01 .01.2022 se firmo el Contrato de ejecucion de obra N° 4600056236 con CONSORCIO EDIFICA.                                                                                                                 El Contratista el 20.12.2022 ha acumulado la maxima penalida en el rubro de otras penalidades, razon por la cual se ha resuelto el Contrato</t>
  </si>
  <si>
    <t>en elababoración de expediente técnico</t>
  </si>
  <si>
    <t>Disponibilidad del terreno comprometida con instalaciones temporales implementadas por COVID 19.</t>
  </si>
  <si>
    <t>EJECUCIÓN DE SALDO DE OBRA: CREACIÓN DE LA UNIDAD DE ATENCIÓN RENAL AMBULATORIA - ESSALUD EN EL DISTRITO DE SANTA ANITA, PROVINCIA DE LIMA DEPARTAMENTO DE LIMA quedó desierto el 08 de setiembre de 2022, producto de ello, según lo indicado en la Opinion N° 022-2023/DTN y  N° 021-2023/DTN, se procedio actualizar el Valor Referencial del Saldo de Obra con Resolución N°03-GCPI-ESSALUD-2023 con fecha 28.02.2023 por el monto de S/ 4,600,015.08, por lo que, se remitio a la Gerencia Central de Logistica para iniciar los actos preparatorios respectivos y convocar la obra.</t>
  </si>
  <si>
    <t xml:space="preserve">Resolución de contrato por incumplimiento de  obligaciones por parte del Contratista.
La declaración de desierto del procedimiento de Selección.
La necesidad de actualizar el Valor Referencial de la obra según el procedimientos según lo opinion N° 022-2023/DTN y  N° 021-2023/DTN.
</t>
  </si>
  <si>
    <t>Consorcio Construccion (Contratista del Primer Contrato)</t>
  </si>
  <si>
    <t>Consorcio Salud Santa Anita (Supervisor del Primer Contrato)</t>
  </si>
  <si>
    <t>270 d.c., de acuerdo al primer Contrato</t>
  </si>
  <si>
    <t>300 d.c., de acuerdo al primer Contrato</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</si>
  <si>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Montos del Primer Contrato, los cuales fueron aprobados, sin embargo, no se ejecutaron.</t>
    </r>
  </si>
  <si>
    <r>
      <t xml:space="preserve">Se ha previsto desarrollar el Expediente Técnico del </t>
    </r>
    <r>
      <rPr>
        <u/>
        <sz val="12"/>
        <rFont val="Arial"/>
        <family val="2"/>
      </rPr>
      <t>SALDO DE OBRA</t>
    </r>
    <r>
      <rPr>
        <sz val="12"/>
        <rFont val="Arial"/>
        <family val="2"/>
      </rPr>
      <t>, por contrata.</t>
    </r>
  </si>
  <si>
    <t>A la espera de la elaboración del Expediente Técnico del Saldo de Obra</t>
  </si>
  <si>
    <t>Consorcio Santo Domingo (Contratista del Primer Contrato)</t>
  </si>
  <si>
    <t>Consorcio Supervisor EsSalud Lima (Supervisor del Primer Contrato)</t>
  </si>
  <si>
    <t>Se encuentra en proceso de adquisición S/ 8,839.86 correspondiente a 26 equipos.
Se encuentra adjudicado el monto de S/ 24,995.69 correspondientes a 12 equipos.
Se encuentra ejecutado el monto de S/ 2'257,418.71 correspondiente a 11 equipos.</t>
  </si>
  <si>
    <t>No se reportan incidencias.</t>
  </si>
  <si>
    <t>Demora en el estudio de mercado.
Demora en los Procedimientos de Selección</t>
  </si>
  <si>
    <t>Incumplimiento por parte del Contratista de la Obra, motivo por el cual se ha tenido que realizar el procedimiento de intervención económica.
Disturbios sociales en la región.</t>
  </si>
  <si>
    <t>Durante el procedimiento de selección exitió demora.</t>
  </si>
  <si>
    <t xml:space="preserve">En la primera convocatoria el procedimiento de selección quedo desierto, el cual fue motivo de realizar una actualización del valor referencial
Opinión Nº 021-2023/DTN (08.02.2023) sobre actualización del Presupuesto de obra y nueva aprobación del expediente técnico.
</t>
  </si>
  <si>
    <t>En la primera convocatoria el procedimiento de selección quedo desierto, el cual fue motivo de realizar una actualización del valor referencial</t>
  </si>
  <si>
    <t>Declaratoria de Desierto del procedimiento de Selección para contratar la ejecución de obra.</t>
  </si>
  <si>
    <t>La cuarentena dictada por el Gobierno Central debido a la pandemia del COVID - 19.
Opinión Nº 021-2023/DTN (08.02.2023) y Opinión Nº 022-2023/DTN (23.02.2023) sobre actualización del Presupuesto de obra y nueva aprobación del expediente técnico</t>
  </si>
  <si>
    <t xml:space="preserve">Demora en la contratación del Supervisor de obra.
Incumplimientos del Contratista, se tuvo de resolver el contrato </t>
  </si>
  <si>
    <t>La cuarentena dictada por el Gobierno Central debido a la pandemia del COVID - 19.
Desarrollo del Expediente Técnico del Plan de Contingencia por parte de la Red Asistencial</t>
  </si>
  <si>
    <t>Se ha realizado el requerimiento para la contratación de la ejecución, siendo que la misma se encuentra en estudio de mercado.</t>
  </si>
  <si>
    <t>Demora en la etapa de actos preparatorios</t>
  </si>
  <si>
    <t>Se suscribio Adenda N° 01 al contrato N° 4600054340 de fecha 02.feb.2023 por prestaciones adicionales al expediente del sistema de utilización en media tensión.
Demora en la elaboración del Expediente de Plan de Contingencia.</t>
  </si>
  <si>
    <t>Adecuación de la normativa interna de EsSalud a los procedimientos establecidos por el MEF en los proyectos con metodologia BIM.</t>
  </si>
  <si>
    <t>Demora en la definición del terreno que sirva como Contingencia por parte de la Red Asistencial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</si>
</sst>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quot;S/.&quot;#,##0.00"/>
    <numFmt numFmtId="169" formatCode="&quot;S/.&quot;#,##0.00;[Red]&quot;S/.&quot;#,##0.00"/>
    <numFmt numFmtId="170" formatCode="#,##0;[Red]#,##0"/>
  </numFmts>
  <fonts count="37">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2"/>
      <color theme="2" tint="-0.249977111117893"/>
      <name val="Arial"/>
      <family val="2"/>
    </font>
    <font>
      <u/>
      <sz val="12"/>
      <name val="Arial"/>
      <family val="2"/>
    </font>
    <font>
      <sz val="12"/>
      <color rgb="FFFF0000"/>
      <name val="Arial"/>
      <family val="2"/>
    </font>
    <font>
      <sz val="12"/>
      <color theme="1"/>
      <name val="Arial"/>
      <family val="2"/>
    </font>
    <font>
      <b/>
      <sz val="12"/>
      <color theme="0"/>
      <name val="Arial"/>
      <family val="2"/>
    </font>
    <font>
      <sz val="12"/>
      <name val="Arial"/>
      <family val="2"/>
      <charset val="2"/>
    </font>
    <font>
      <sz val="12"/>
      <name val="Wingdings"/>
      <charset val="2"/>
    </font>
  </fonts>
  <fills count="9">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rgb="FFB9FFD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s>
  <cellStyleXfs count="13">
    <xf numFmtId="0" fontId="0" fillId="0" borderId="0"/>
    <xf numFmtId="0" fontId="8"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0" fontId="2" fillId="0" borderId="0"/>
    <xf numFmtId="0" fontId="28" fillId="0" borderId="0"/>
    <xf numFmtId="0" fontId="9" fillId="0" borderId="0"/>
    <xf numFmtId="0" fontId="2" fillId="0" borderId="0"/>
    <xf numFmtId="9" fontId="2" fillId="0" borderId="0" applyFont="0" applyFill="0" applyBorder="0" applyAlignment="0" applyProtection="0"/>
    <xf numFmtId="0" fontId="1" fillId="0" borderId="0"/>
  </cellStyleXfs>
  <cellXfs count="453">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1" applyFont="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6"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4" fontId="14" fillId="0" borderId="1" xfId="0" applyNumberFormat="1" applyFont="1" applyBorder="1"/>
    <xf numFmtId="0" fontId="15" fillId="0" borderId="1" xfId="0" applyFont="1" applyBorder="1"/>
    <xf numFmtId="0" fontId="4" fillId="0" borderId="1" xfId="1" applyFont="1" applyBorder="1" applyAlignment="1">
      <alignment horizontal="right" vertical="center" wrapText="1"/>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8" fillId="0" borderId="0" xfId="1" applyAlignment="1">
      <alignment horizontal="left" vertical="center" wrapText="1"/>
    </xf>
    <xf numFmtId="4" fontId="18" fillId="0" borderId="0" xfId="1" applyNumberFormat="1" applyFont="1" applyAlignment="1">
      <alignment vertical="center" wrapText="1"/>
    </xf>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Border="1" applyAlignment="1">
      <alignment vertical="center" wrapText="1"/>
    </xf>
    <xf numFmtId="4" fontId="8" fillId="0" borderId="4" xfId="1" applyNumberFormat="1" applyBorder="1" applyAlignment="1">
      <alignment vertical="center" wrapText="1"/>
    </xf>
    <xf numFmtId="4" fontId="14" fillId="0" borderId="4" xfId="1" applyNumberFormat="1" applyFont="1" applyBorder="1" applyAlignment="1">
      <alignment vertical="center" wrapText="1"/>
    </xf>
    <xf numFmtId="0" fontId="8" fillId="0" borderId="4" xfId="1" applyBorder="1" applyAlignment="1">
      <alignment horizontal="center" vertical="center" wrapText="1"/>
    </xf>
    <xf numFmtId="0" fontId="8" fillId="0" borderId="5" xfId="1" applyBorder="1" applyAlignment="1">
      <alignment horizontal="left" vertical="center" wrapText="1"/>
    </xf>
    <xf numFmtId="0" fontId="8" fillId="0" borderId="6" xfId="1" applyBorder="1" applyAlignment="1">
      <alignment horizontal="center" vertical="center" wrapText="1"/>
    </xf>
    <xf numFmtId="0" fontId="8" fillId="0" borderId="6" xfId="1" applyBorder="1" applyAlignment="1">
      <alignment vertical="center" wrapText="1"/>
    </xf>
    <xf numFmtId="4" fontId="8" fillId="0" borderId="6" xfId="1" applyNumberFormat="1" applyBorder="1" applyAlignment="1">
      <alignment vertical="center" wrapText="1"/>
    </xf>
    <xf numFmtId="4" fontId="14" fillId="0" borderId="6" xfId="1" applyNumberFormat="1" applyFont="1" applyBorder="1" applyAlignment="1">
      <alignment vertical="center" wrapText="1"/>
    </xf>
    <xf numFmtId="0" fontId="8" fillId="0" borderId="7" xfId="1" applyBorder="1" applyAlignment="1">
      <alignment horizontal="left" vertical="center" wrapText="1"/>
    </xf>
    <xf numFmtId="0" fontId="8" fillId="0" borderId="8" xfId="1" applyBorder="1" applyAlignment="1">
      <alignment horizontal="center" vertical="center" wrapText="1"/>
    </xf>
    <xf numFmtId="0" fontId="8" fillId="0" borderId="9" xfId="1" applyBorder="1" applyAlignment="1">
      <alignment horizontal="center" vertical="center" wrapText="1"/>
    </xf>
    <xf numFmtId="0" fontId="8" fillId="0" borderId="9" xfId="1" applyBorder="1" applyAlignment="1">
      <alignment vertical="center" wrapText="1"/>
    </xf>
    <xf numFmtId="4" fontId="8" fillId="0" borderId="9" xfId="1" applyNumberFormat="1" applyBorder="1" applyAlignment="1">
      <alignment vertical="center" wrapText="1"/>
    </xf>
    <xf numFmtId="4" fontId="14" fillId="0" borderId="9" xfId="1" applyNumberFormat="1" applyFont="1" applyBorder="1" applyAlignment="1">
      <alignment vertical="center" wrapText="1"/>
    </xf>
    <xf numFmtId="0" fontId="8" fillId="0" borderId="10" xfId="1" applyBorder="1" applyAlignment="1">
      <alignment horizontal="left" vertical="center" wrapText="1"/>
    </xf>
    <xf numFmtId="0" fontId="8" fillId="0" borderId="1" xfId="1" applyBorder="1" applyAlignment="1">
      <alignment horizontal="center" vertical="center" wrapText="1"/>
    </xf>
    <xf numFmtId="0" fontId="8" fillId="0" borderId="1" xfId="1" applyBorder="1" applyAlignment="1">
      <alignment horizontal="left" vertical="center" wrapText="1"/>
    </xf>
    <xf numFmtId="0" fontId="8" fillId="0" borderId="1" xfId="1" applyBorder="1" applyAlignment="1">
      <alignment vertical="center" wrapText="1"/>
    </xf>
    <xf numFmtId="4" fontId="8" fillId="0" borderId="1" xfId="1" applyNumberFormat="1" applyBorder="1" applyAlignment="1">
      <alignment vertical="center" wrapText="1"/>
    </xf>
    <xf numFmtId="4" fontId="14" fillId="0" borderId="1" xfId="1" applyNumberFormat="1" applyFont="1" applyBorder="1" applyAlignment="1">
      <alignment vertical="center" wrapText="1"/>
    </xf>
    <xf numFmtId="4" fontId="22" fillId="0" borderId="1" xfId="1" applyNumberFormat="1" applyFont="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Border="1" applyAlignment="1">
      <alignment vertical="center" wrapText="1"/>
    </xf>
    <xf numFmtId="4" fontId="8" fillId="0" borderId="11" xfId="1" applyNumberFormat="1" applyBorder="1" applyAlignment="1">
      <alignment vertical="center" wrapText="1"/>
    </xf>
    <xf numFmtId="4" fontId="14" fillId="0" borderId="11" xfId="1" applyNumberFormat="1" applyFont="1" applyBorder="1" applyAlignment="1">
      <alignment vertical="center" wrapText="1"/>
    </xf>
    <xf numFmtId="0" fontId="8" fillId="0" borderId="11" xfId="1" applyBorder="1" applyAlignment="1">
      <alignment horizontal="center" vertical="center" wrapText="1"/>
    </xf>
    <xf numFmtId="0" fontId="8" fillId="0" borderId="11" xfId="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Alignment="1">
      <alignment horizontal="center" vertical="center" wrapText="1"/>
    </xf>
    <xf numFmtId="0" fontId="8" fillId="0" borderId="0" xfId="1" applyAlignment="1">
      <alignment vertical="center" wrapText="1"/>
    </xf>
    <xf numFmtId="4" fontId="8" fillId="0" borderId="0" xfId="1" applyNumberFormat="1" applyAlignment="1">
      <alignment vertical="center" wrapText="1"/>
    </xf>
    <xf numFmtId="4" fontId="14" fillId="0" borderId="0" xfId="1" applyNumberFormat="1" applyFont="1" applyAlignment="1">
      <alignment vertical="center" wrapText="1"/>
    </xf>
    <xf numFmtId="0" fontId="8" fillId="0" borderId="0" xfId="1" applyAlignment="1">
      <alignment horizontal="right" vertical="center" wrapText="1"/>
    </xf>
    <xf numFmtId="4" fontId="23" fillId="0" borderId="0" xfId="1" applyNumberFormat="1" applyFont="1" applyAlignment="1">
      <alignment vertical="center" wrapText="1"/>
    </xf>
    <xf numFmtId="0" fontId="2" fillId="6" borderId="0" xfId="1" applyFont="1" applyFill="1" applyAlignment="1">
      <alignment vertical="center" wrapText="1"/>
    </xf>
    <xf numFmtId="0" fontId="20"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3" xfId="1" applyFont="1" applyFill="1" applyBorder="1" applyAlignment="1">
      <alignment vertical="center" wrapText="1"/>
    </xf>
    <xf numFmtId="0" fontId="26" fillId="6" borderId="0" xfId="0" applyFont="1" applyFill="1"/>
    <xf numFmtId="0" fontId="24" fillId="6" borderId="26" xfId="1" applyFont="1" applyFill="1" applyBorder="1" applyAlignment="1">
      <alignment vertical="center" wrapText="1"/>
    </xf>
    <xf numFmtId="0" fontId="20" fillId="6" borderId="17" xfId="0"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4" fillId="6" borderId="0" xfId="1" applyFont="1" applyFill="1" applyAlignment="1">
      <alignment horizontal="center" vertical="center" wrapText="1"/>
    </xf>
    <xf numFmtId="0" fontId="27" fillId="6" borderId="0" xfId="0" applyFont="1" applyFill="1"/>
    <xf numFmtId="0" fontId="29" fillId="6" borderId="0" xfId="0" applyFont="1" applyFill="1"/>
    <xf numFmtId="0" fontId="24" fillId="6" borderId="0" xfId="1" applyFont="1" applyFill="1" applyAlignment="1">
      <alignment vertical="center" wrapText="1"/>
    </xf>
    <xf numFmtId="0" fontId="24" fillId="6" borderId="16" xfId="1" applyFont="1" applyFill="1" applyBorder="1" applyAlignment="1">
      <alignment vertical="center" wrapText="1"/>
    </xf>
    <xf numFmtId="0" fontId="20" fillId="6" borderId="26" xfId="0" applyFont="1" applyFill="1" applyBorder="1" applyAlignment="1">
      <alignment horizontal="center" vertical="center" wrapText="1"/>
    </xf>
    <xf numFmtId="165" fontId="26" fillId="6" borderId="4" xfId="4" applyFont="1" applyFill="1" applyBorder="1" applyAlignment="1">
      <alignment horizontal="center" vertical="center" wrapText="1"/>
    </xf>
    <xf numFmtId="0" fontId="24" fillId="6" borderId="28" xfId="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36" xfId="2" applyFont="1" applyFill="1" applyBorder="1" applyAlignment="1">
      <alignment horizontal="center" vertical="center" wrapText="1"/>
    </xf>
    <xf numFmtId="0" fontId="26" fillId="6" borderId="32" xfId="2" applyFont="1" applyFill="1" applyBorder="1" applyAlignment="1">
      <alignment horizontal="center"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4" fontId="30" fillId="6" borderId="4" xfId="2" applyNumberFormat="1" applyFont="1" applyFill="1" applyBorder="1" applyAlignment="1">
      <alignment horizontal="center" vertical="center" wrapText="1"/>
    </xf>
    <xf numFmtId="4" fontId="30" fillId="6" borderId="1" xfId="2" applyNumberFormat="1" applyFont="1" applyFill="1" applyBorder="1" applyAlignment="1">
      <alignment horizontal="center" vertical="center" wrapText="1"/>
    </xf>
    <xf numFmtId="4" fontId="30" fillId="6" borderId="12" xfId="2" applyNumberFormat="1" applyFont="1" applyFill="1" applyBorder="1" applyAlignment="1">
      <alignment horizontal="center" vertical="center" wrapText="1"/>
    </xf>
    <xf numFmtId="0" fontId="30" fillId="6" borderId="11" xfId="2" applyFont="1" applyFill="1" applyBorder="1" applyAlignment="1">
      <alignment horizontal="center" vertical="center" wrapText="1"/>
    </xf>
    <xf numFmtId="165" fontId="30" fillId="6" borderId="4" xfId="4" applyFont="1" applyFill="1" applyBorder="1" applyAlignment="1">
      <alignment horizontal="center" vertical="center" wrapText="1"/>
    </xf>
    <xf numFmtId="165" fontId="30" fillId="6" borderId="1" xfId="4" applyFont="1" applyFill="1" applyBorder="1" applyAlignment="1">
      <alignment horizontal="center" vertical="center" wrapText="1"/>
    </xf>
    <xf numFmtId="14" fontId="30" fillId="6" borderId="1" xfId="2" applyNumberFormat="1" applyFont="1" applyFill="1" applyBorder="1" applyAlignment="1">
      <alignment horizontal="center" vertical="center" wrapText="1"/>
    </xf>
    <xf numFmtId="0" fontId="30" fillId="6" borderId="5" xfId="2" applyFont="1" applyFill="1" applyBorder="1" applyAlignment="1">
      <alignment horizontal="center" vertical="center" wrapText="1"/>
    </xf>
    <xf numFmtId="0" fontId="2" fillId="7" borderId="0" xfId="1" applyFont="1" applyFill="1" applyAlignment="1">
      <alignment horizontal="center" vertical="center" wrapText="1"/>
    </xf>
    <xf numFmtId="0" fontId="2" fillId="7" borderId="0" xfId="0" applyFont="1" applyFill="1"/>
    <xf numFmtId="0" fontId="30" fillId="6" borderId="12" xfId="2" applyFont="1" applyFill="1" applyBorder="1" applyAlignment="1">
      <alignment horizontal="center" vertical="center" wrapText="1"/>
    </xf>
    <xf numFmtId="0" fontId="30" fillId="6" borderId="1" xfId="2"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6" fillId="6" borderId="4" xfId="2"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0" fontId="26" fillId="6" borderId="1" xfId="2" applyFont="1" applyFill="1" applyBorder="1" applyAlignment="1">
      <alignment horizontal="left" vertical="center" wrapText="1"/>
    </xf>
    <xf numFmtId="168" fontId="26" fillId="6" borderId="1" xfId="2" applyNumberFormat="1" applyFont="1" applyFill="1" applyBorder="1" applyAlignment="1">
      <alignment horizontal="center" vertical="center" wrapText="1"/>
    </xf>
    <xf numFmtId="14" fontId="20" fillId="6" borderId="1" xfId="2"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165" fontId="26" fillId="6" borderId="1" xfId="4" applyFont="1" applyFill="1" applyBorder="1" applyAlignment="1">
      <alignment horizontal="center" vertical="center" wrapText="1"/>
    </xf>
    <xf numFmtId="0" fontId="26" fillId="6" borderId="4" xfId="2" applyFont="1" applyFill="1" applyBorder="1" applyAlignment="1">
      <alignment vertical="center" wrapText="1"/>
    </xf>
    <xf numFmtId="0" fontId="26" fillId="6" borderId="5"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165" fontId="26" fillId="6" borderId="6" xfId="4" applyFont="1" applyFill="1" applyBorder="1" applyAlignment="1">
      <alignment horizontal="center" vertical="center" wrapText="1"/>
    </xf>
    <xf numFmtId="0" fontId="26" fillId="6" borderId="1" xfId="2" applyFont="1" applyFill="1" applyBorder="1" applyAlignment="1">
      <alignment vertical="center" wrapText="1"/>
    </xf>
    <xf numFmtId="4" fontId="26" fillId="6" borderId="1" xfId="1"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165" fontId="26" fillId="6" borderId="3" xfId="4"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0" fontId="26" fillId="6" borderId="7" xfId="0" applyFont="1" applyFill="1" applyBorder="1" applyAlignment="1">
      <alignment horizontal="center" vertical="center" wrapText="1"/>
    </xf>
    <xf numFmtId="4" fontId="20" fillId="6" borderId="4" xfId="2" applyNumberFormat="1" applyFont="1" applyFill="1" applyBorder="1" applyAlignment="1">
      <alignment horizontal="center" vertical="center" wrapText="1"/>
    </xf>
    <xf numFmtId="0" fontId="30" fillId="6" borderId="12" xfId="2" applyFont="1" applyFill="1" applyBorder="1" applyAlignment="1">
      <alignment vertical="center" wrapText="1"/>
    </xf>
    <xf numFmtId="0" fontId="26" fillId="6" borderId="8" xfId="2" applyFont="1" applyFill="1" applyBorder="1" applyAlignment="1">
      <alignment horizontal="center" vertical="center" wrapText="1"/>
    </xf>
    <xf numFmtId="0" fontId="26" fillId="6" borderId="9" xfId="2"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1" xfId="2" applyFont="1" applyFill="1" applyBorder="1" applyAlignment="1">
      <alignment horizontal="justify" vertical="center" wrapText="1"/>
    </xf>
    <xf numFmtId="164" fontId="26" fillId="6" borderId="1" xfId="2" applyNumberFormat="1" applyFont="1" applyFill="1" applyBorder="1" applyAlignment="1">
      <alignment horizontal="center" vertical="center" wrapText="1"/>
    </xf>
    <xf numFmtId="164" fontId="26" fillId="6" borderId="11" xfId="4" applyNumberFormat="1" applyFont="1" applyFill="1" applyBorder="1" applyAlignment="1">
      <alignment horizontal="center" vertical="center" wrapText="1"/>
    </xf>
    <xf numFmtId="164" fontId="26" fillId="6" borderId="1" xfId="4" applyNumberFormat="1" applyFont="1" applyFill="1" applyBorder="1" applyAlignment="1">
      <alignment horizontal="center" vertical="center" wrapText="1"/>
    </xf>
    <xf numFmtId="164" fontId="26" fillId="6" borderId="12" xfId="4" applyNumberFormat="1" applyFont="1" applyFill="1" applyBorder="1" applyAlignment="1">
      <alignment horizontal="center" vertical="center" wrapText="1"/>
    </xf>
    <xf numFmtId="0" fontId="26" fillId="0" borderId="6" xfId="2" applyFont="1" applyBorder="1" applyAlignment="1">
      <alignment horizontal="center" vertical="center" wrapText="1"/>
    </xf>
    <xf numFmtId="0" fontId="32" fillId="6" borderId="1" xfId="2" applyFont="1" applyFill="1" applyBorder="1" applyAlignment="1">
      <alignment horizontal="center" vertical="center" wrapText="1"/>
    </xf>
    <xf numFmtId="0" fontId="32" fillId="6" borderId="14" xfId="2" applyFont="1" applyFill="1" applyBorder="1" applyAlignment="1">
      <alignment horizontal="center" vertical="center" wrapText="1"/>
    </xf>
    <xf numFmtId="4" fontId="20" fillId="6" borderId="11" xfId="2" applyNumberFormat="1" applyFont="1" applyFill="1" applyBorder="1" applyAlignment="1">
      <alignment horizontal="center" vertical="center" wrapText="1"/>
    </xf>
    <xf numFmtId="0" fontId="26" fillId="6" borderId="11" xfId="2" applyFont="1" applyFill="1" applyBorder="1" applyAlignment="1">
      <alignment horizontal="left" vertical="center" wrapText="1"/>
    </xf>
    <xf numFmtId="49" fontId="26" fillId="6" borderId="11" xfId="0" applyNumberFormat="1" applyFont="1" applyFill="1" applyBorder="1" applyAlignment="1">
      <alignment horizontal="center" vertical="center" wrapText="1"/>
    </xf>
    <xf numFmtId="14" fontId="26" fillId="6" borderId="1" xfId="2" applyNumberFormat="1" applyFont="1" applyFill="1" applyBorder="1" applyAlignment="1">
      <alignment horizontal="left" vertical="center" wrapText="1"/>
    </xf>
    <xf numFmtId="0" fontId="26" fillId="0" borderId="14" xfId="2" applyFont="1" applyBorder="1" applyAlignment="1">
      <alignment horizontal="center" vertical="center" wrapText="1"/>
    </xf>
    <xf numFmtId="0" fontId="26" fillId="6" borderId="39" xfId="2" applyFont="1" applyFill="1" applyBorder="1" applyAlignment="1">
      <alignment horizontal="center" vertical="center" wrapText="1"/>
    </xf>
    <xf numFmtId="168" fontId="26" fillId="6" borderId="12" xfId="2" applyNumberFormat="1" applyFont="1" applyFill="1" applyBorder="1" applyAlignment="1">
      <alignment horizontal="center" vertical="center" wrapText="1"/>
    </xf>
    <xf numFmtId="0" fontId="26" fillId="6" borderId="37" xfId="2" applyFont="1" applyFill="1" applyBorder="1" applyAlignment="1">
      <alignment horizontal="center" vertical="center" wrapText="1"/>
    </xf>
    <xf numFmtId="0" fontId="26" fillId="6" borderId="2" xfId="2" applyFont="1" applyFill="1" applyBorder="1" applyAlignment="1">
      <alignment horizontal="center" vertical="center" wrapText="1"/>
    </xf>
    <xf numFmtId="49" fontId="26" fillId="6" borderId="39" xfId="0" applyNumberFormat="1" applyFont="1" applyFill="1" applyBorder="1" applyAlignment="1">
      <alignment horizontal="justify" vertical="center" wrapText="1"/>
    </xf>
    <xf numFmtId="0" fontId="26" fillId="6" borderId="42" xfId="2" applyFont="1" applyFill="1" applyBorder="1" applyAlignment="1">
      <alignment horizontal="center" vertical="center" wrapText="1"/>
    </xf>
    <xf numFmtId="0" fontId="26" fillId="6" borderId="43" xfId="2" applyFont="1" applyFill="1" applyBorder="1" applyAlignment="1">
      <alignment horizontal="center" vertical="center" wrapText="1"/>
    </xf>
    <xf numFmtId="4" fontId="26" fillId="6" borderId="27" xfId="2" applyNumberFormat="1" applyFont="1" applyFill="1" applyBorder="1" applyAlignment="1">
      <alignment horizontal="center" vertical="center" wrapText="1"/>
    </xf>
    <xf numFmtId="4" fontId="26" fillId="6" borderId="44" xfId="1" applyNumberFormat="1" applyFont="1" applyFill="1" applyBorder="1" applyAlignment="1">
      <alignment horizontal="center" vertical="center" wrapText="1"/>
    </xf>
    <xf numFmtId="4" fontId="30" fillId="6" borderId="11" xfId="2" applyNumberFormat="1" applyFont="1" applyFill="1" applyBorder="1" applyAlignment="1">
      <alignment horizontal="center" vertical="center" wrapText="1"/>
    </xf>
    <xf numFmtId="0" fontId="26" fillId="6" borderId="11" xfId="2" applyFont="1" applyFill="1" applyBorder="1" applyAlignment="1">
      <alignment horizontal="justify" vertical="center" wrapText="1"/>
    </xf>
    <xf numFmtId="0" fontId="26" fillId="6" borderId="6" xfId="2" applyFont="1" applyFill="1" applyBorder="1" applyAlignment="1">
      <alignment vertical="center" wrapText="1"/>
    </xf>
    <xf numFmtId="0" fontId="26" fillId="6" borderId="15"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6" borderId="6"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44" xfId="2" applyNumberFormat="1" applyFont="1" applyFill="1" applyBorder="1" applyAlignment="1">
      <alignment horizontal="center" vertical="center" wrapText="1"/>
    </xf>
    <xf numFmtId="0" fontId="26" fillId="6" borderId="1" xfId="0" applyFont="1" applyFill="1" applyBorder="1" applyAlignment="1">
      <alignment horizontal="justify" vertical="center" wrapText="1"/>
    </xf>
    <xf numFmtId="0" fontId="26" fillId="6" borderId="12" xfId="2" applyFont="1" applyFill="1" applyBorder="1" applyAlignment="1">
      <alignment horizontal="left" vertical="center" wrapText="1"/>
    </xf>
    <xf numFmtId="0" fontId="26" fillId="6" borderId="12" xfId="1" applyFont="1" applyFill="1" applyBorder="1" applyAlignment="1">
      <alignment horizontal="center" vertical="center" wrapText="1"/>
    </xf>
    <xf numFmtId="165" fontId="26" fillId="6" borderId="12" xfId="4" applyFont="1" applyFill="1" applyBorder="1" applyAlignment="1">
      <alignment horizontal="center" vertical="center" wrapText="1"/>
    </xf>
    <xf numFmtId="0" fontId="26" fillId="6" borderId="11" xfId="2" applyFont="1" applyFill="1" applyBorder="1" applyAlignment="1">
      <alignment vertical="center" wrapText="1"/>
    </xf>
    <xf numFmtId="0" fontId="26" fillId="6" borderId="3" xfId="2" applyFont="1" applyFill="1" applyBorder="1" applyAlignment="1">
      <alignment vertical="center" wrapText="1"/>
    </xf>
    <xf numFmtId="14" fontId="26" fillId="6" borderId="11" xfId="2" applyNumberFormat="1" applyFont="1" applyFill="1" applyBorder="1" applyAlignment="1">
      <alignment vertical="center" wrapText="1"/>
    </xf>
    <xf numFmtId="14" fontId="26" fillId="6" borderId="1" xfId="2" applyNumberFormat="1" applyFont="1" applyFill="1" applyBorder="1" applyAlignment="1">
      <alignment vertical="center" wrapText="1"/>
    </xf>
    <xf numFmtId="14" fontId="26" fillId="6" borderId="3" xfId="2" applyNumberFormat="1" applyFont="1" applyFill="1" applyBorder="1" applyAlignment="1">
      <alignment vertical="center" wrapText="1"/>
    </xf>
    <xf numFmtId="14" fontId="26" fillId="6" borderId="6" xfId="2" applyNumberFormat="1" applyFont="1" applyFill="1" applyBorder="1" applyAlignment="1">
      <alignment vertical="center" wrapText="1"/>
    </xf>
    <xf numFmtId="4" fontId="26" fillId="6" borderId="27" xfId="1" applyNumberFormat="1" applyFont="1" applyFill="1" applyBorder="1" applyAlignment="1">
      <alignment horizontal="center" vertical="center" wrapText="1"/>
    </xf>
    <xf numFmtId="4" fontId="26" fillId="6" borderId="45" xfId="2" applyNumberFormat="1" applyFont="1" applyFill="1" applyBorder="1" applyAlignment="1">
      <alignment horizontal="center" vertical="center" wrapText="1"/>
    </xf>
    <xf numFmtId="4" fontId="26" fillId="6" borderId="46" xfId="2" applyNumberFormat="1" applyFont="1" applyFill="1" applyBorder="1" applyAlignment="1">
      <alignment horizontal="center" vertical="center" wrapText="1"/>
    </xf>
    <xf numFmtId="4" fontId="26" fillId="6" borderId="47" xfId="2" applyNumberFormat="1" applyFont="1" applyFill="1" applyBorder="1" applyAlignment="1">
      <alignment horizontal="center" vertical="center" wrapText="1"/>
    </xf>
    <xf numFmtId="0" fontId="30" fillId="6" borderId="3" xfId="2" applyFont="1" applyFill="1" applyBorder="1" applyAlignment="1">
      <alignment horizontal="center" vertical="center" wrapText="1"/>
    </xf>
    <xf numFmtId="168" fontId="26" fillId="6" borderId="6" xfId="4" applyNumberFormat="1"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4" fontId="26" fillId="6" borderId="48" xfId="2" applyNumberFormat="1" applyFont="1" applyFill="1" applyBorder="1" applyAlignment="1">
      <alignment horizontal="center" vertical="center" wrapText="1"/>
    </xf>
    <xf numFmtId="4" fontId="26" fillId="6" borderId="49" xfId="2" applyNumberFormat="1" applyFont="1" applyFill="1" applyBorder="1" applyAlignment="1">
      <alignment horizontal="center" vertical="center" wrapText="1"/>
    </xf>
    <xf numFmtId="4" fontId="30" fillId="6" borderId="50" xfId="2" applyNumberFormat="1" applyFont="1" applyFill="1" applyBorder="1" applyAlignment="1">
      <alignment horizontal="center" vertical="center" wrapText="1"/>
    </xf>
    <xf numFmtId="4" fontId="26" fillId="6" borderId="1" xfId="2" applyNumberFormat="1" applyFont="1" applyFill="1" applyBorder="1" applyAlignment="1">
      <alignment horizontal="justify" vertical="center" wrapText="1"/>
    </xf>
    <xf numFmtId="4" fontId="26" fillId="0" borderId="12" xfId="2" applyNumberFormat="1" applyFont="1" applyBorder="1" applyAlignment="1">
      <alignment horizontal="justify" vertical="center" wrapText="1"/>
    </xf>
    <xf numFmtId="4" fontId="26" fillId="6" borderId="16" xfId="0" applyNumberFormat="1" applyFont="1" applyFill="1" applyBorder="1"/>
    <xf numFmtId="4" fontId="26" fillId="6" borderId="0" xfId="0" applyNumberFormat="1" applyFont="1" applyFill="1"/>
    <xf numFmtId="167" fontId="26" fillId="6" borderId="9" xfId="0" applyNumberFormat="1" applyFont="1" applyFill="1" applyBorder="1" applyAlignment="1">
      <alignment horizontal="center" vertical="center"/>
    </xf>
    <xf numFmtId="0" fontId="26" fillId="6" borderId="40" xfId="2" applyFont="1" applyFill="1" applyBorder="1" applyAlignment="1">
      <alignment horizontal="center" vertical="center" wrapText="1"/>
    </xf>
    <xf numFmtId="0" fontId="35" fillId="6" borderId="1" xfId="0" applyFont="1" applyFill="1" applyBorder="1" applyAlignment="1">
      <alignment horizontal="justify" vertical="center" wrapText="1"/>
    </xf>
    <xf numFmtId="4" fontId="30" fillId="6" borderId="14" xfId="2" applyNumberFormat="1" applyFont="1" applyFill="1" applyBorder="1" applyAlignment="1">
      <alignment horizontal="center" vertical="center" wrapText="1"/>
    </xf>
    <xf numFmtId="0" fontId="26" fillId="6" borderId="51" xfId="2" applyFont="1" applyFill="1" applyBorder="1" applyAlignment="1">
      <alignment horizontal="center" vertical="center" wrapText="1"/>
    </xf>
    <xf numFmtId="0" fontId="26" fillId="6" borderId="11" xfId="2" quotePrefix="1" applyFont="1" applyFill="1" applyBorder="1" applyAlignment="1">
      <alignment horizontal="left" vertical="center" wrapText="1"/>
    </xf>
    <xf numFmtId="49" fontId="26" fillId="6" borderId="11" xfId="0" applyNumberFormat="1" applyFont="1" applyFill="1" applyBorder="1" applyAlignment="1">
      <alignment horizontal="left" vertical="center" wrapText="1"/>
    </xf>
    <xf numFmtId="49" fontId="26" fillId="6" borderId="1" xfId="0" applyNumberFormat="1" applyFont="1" applyFill="1" applyBorder="1" applyAlignment="1">
      <alignment horizontal="left" vertical="center" wrapText="1"/>
    </xf>
    <xf numFmtId="164" fontId="26" fillId="6" borderId="14" xfId="4" applyNumberFormat="1" applyFont="1" applyFill="1" applyBorder="1" applyAlignment="1">
      <alignment horizontal="center" vertical="center" wrapText="1"/>
    </xf>
    <xf numFmtId="164" fontId="26" fillId="6" borderId="6" xfId="2" applyNumberFormat="1" applyFont="1" applyFill="1" applyBorder="1" applyAlignment="1">
      <alignment horizontal="center" vertical="center" wrapText="1"/>
    </xf>
    <xf numFmtId="164" fontId="26" fillId="6" borderId="12" xfId="2" applyNumberFormat="1"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4" fontId="30" fillId="0" borderId="4" xfId="2" applyNumberFormat="1" applyFont="1" applyBorder="1" applyAlignment="1">
      <alignment horizontal="center" vertical="center" wrapText="1"/>
    </xf>
    <xf numFmtId="0" fontId="26" fillId="0" borderId="4" xfId="2" applyFont="1" applyBorder="1" applyAlignment="1">
      <alignment horizontal="left" vertical="center" wrapText="1"/>
    </xf>
    <xf numFmtId="0" fontId="26" fillId="0" borderId="12" xfId="2" applyFont="1" applyBorder="1" applyAlignment="1">
      <alignment horizontal="center" vertical="center" wrapText="1"/>
    </xf>
    <xf numFmtId="4" fontId="30" fillId="0" borderId="6" xfId="2" applyNumberFormat="1" applyFont="1" applyBorder="1" applyAlignment="1">
      <alignment horizontal="center" vertical="center" wrapText="1"/>
    </xf>
    <xf numFmtId="0" fontId="26" fillId="0" borderId="11" xfId="2" applyFont="1" applyBorder="1" applyAlignment="1">
      <alignment horizontal="left" vertical="center" wrapText="1"/>
    </xf>
    <xf numFmtId="0" fontId="26" fillId="0" borderId="11" xfId="2" applyFont="1" applyBorder="1" applyAlignment="1">
      <alignment horizontal="center" vertical="center" wrapText="1"/>
    </xf>
    <xf numFmtId="4" fontId="30" fillId="8" borderId="4" xfId="2" applyNumberFormat="1" applyFont="1" applyFill="1" applyBorder="1" applyAlignment="1">
      <alignment horizontal="center" vertical="center" wrapText="1"/>
    </xf>
    <xf numFmtId="4" fontId="30" fillId="8" borderId="11" xfId="2" applyNumberFormat="1" applyFont="1" applyFill="1" applyBorder="1" applyAlignment="1">
      <alignment horizontal="center" vertical="center" wrapText="1"/>
    </xf>
    <xf numFmtId="4" fontId="30" fillId="8" borderId="1" xfId="2" applyNumberFormat="1" applyFont="1" applyFill="1" applyBorder="1" applyAlignment="1">
      <alignment horizontal="center" vertical="center" wrapText="1"/>
    </xf>
    <xf numFmtId="4" fontId="26" fillId="8" borderId="4" xfId="2" applyNumberFormat="1" applyFont="1" applyFill="1" applyBorder="1" applyAlignment="1">
      <alignment horizontal="center" vertical="center" wrapText="1"/>
    </xf>
    <xf numFmtId="4" fontId="26" fillId="8" borderId="11" xfId="2" applyNumberFormat="1" applyFont="1" applyFill="1" applyBorder="1" applyAlignment="1">
      <alignment horizontal="center" vertical="center" wrapText="1"/>
    </xf>
    <xf numFmtId="4" fontId="26" fillId="8" borderId="1" xfId="2" applyNumberFormat="1" applyFont="1" applyFill="1" applyBorder="1" applyAlignment="1">
      <alignment horizontal="center" vertical="center" wrapText="1"/>
    </xf>
    <xf numFmtId="4" fontId="26" fillId="8" borderId="14" xfId="2" applyNumberFormat="1" applyFont="1" applyFill="1" applyBorder="1" applyAlignment="1">
      <alignment horizontal="center" vertical="center" wrapText="1"/>
    </xf>
    <xf numFmtId="4" fontId="20" fillId="8" borderId="11" xfId="2" applyNumberFormat="1" applyFont="1" applyFill="1" applyBorder="1" applyAlignment="1">
      <alignment horizontal="center" vertical="center" wrapText="1"/>
    </xf>
    <xf numFmtId="0" fontId="35" fillId="6" borderId="6" xfId="0" applyFont="1" applyFill="1" applyBorder="1" applyAlignment="1">
      <alignment horizontal="justify" vertical="center" wrapText="1"/>
    </xf>
    <xf numFmtId="0" fontId="24" fillId="0" borderId="0" xfId="1" applyFont="1" applyAlignment="1">
      <alignment vertical="center" wrapText="1"/>
    </xf>
    <xf numFmtId="14" fontId="26" fillId="0" borderId="4" xfId="2" applyNumberFormat="1" applyFont="1" applyBorder="1" applyAlignment="1">
      <alignment horizontal="center" vertical="center" wrapText="1"/>
    </xf>
    <xf numFmtId="4" fontId="26" fillId="0" borderId="1" xfId="2" applyNumberFormat="1" applyFont="1" applyBorder="1" applyAlignment="1">
      <alignment horizontal="center" vertical="center" wrapText="1"/>
    </xf>
    <xf numFmtId="0" fontId="26" fillId="0" borderId="1" xfId="2" applyFont="1" applyBorder="1" applyAlignment="1">
      <alignment horizontal="left" vertical="center" wrapText="1"/>
    </xf>
    <xf numFmtId="0" fontId="2" fillId="0" borderId="0" xfId="0" applyFont="1"/>
    <xf numFmtId="0" fontId="35" fillId="0" borderId="1" xfId="0" applyFont="1" applyBorder="1" applyAlignment="1">
      <alignment horizontal="justify" vertical="center" wrapText="1"/>
    </xf>
    <xf numFmtId="0" fontId="26" fillId="0" borderId="1" xfId="2" applyFont="1" applyBorder="1" applyAlignment="1">
      <alignment horizontal="justify" vertical="center" wrapText="1"/>
    </xf>
    <xf numFmtId="165" fontId="26" fillId="0" borderId="1" xfId="4" applyFont="1" applyFill="1" applyBorder="1" applyAlignment="1">
      <alignment horizontal="left" vertical="center" wrapText="1"/>
    </xf>
    <xf numFmtId="14" fontId="26" fillId="0" borderId="1" xfId="2" applyNumberFormat="1" applyFont="1" applyBorder="1" applyAlignment="1">
      <alignment horizontal="center" vertical="center" wrapText="1"/>
    </xf>
    <xf numFmtId="0" fontId="26" fillId="0" borderId="1" xfId="0" applyFont="1" applyBorder="1" applyAlignment="1">
      <alignment horizontal="justify" vertical="center" wrapText="1"/>
    </xf>
    <xf numFmtId="0" fontId="30" fillId="0" borderId="1" xfId="2" applyFont="1" applyBorder="1" applyAlignment="1">
      <alignment horizontal="center" vertical="center" wrapText="1"/>
    </xf>
    <xf numFmtId="4" fontId="30" fillId="0" borderId="1" xfId="2" applyNumberFormat="1" applyFont="1" applyBorder="1" applyAlignment="1">
      <alignment horizontal="center" vertical="center" wrapText="1"/>
    </xf>
    <xf numFmtId="0" fontId="2" fillId="0" borderId="0" xfId="1" applyFont="1" applyAlignment="1">
      <alignment horizontal="center" vertical="center" wrapText="1"/>
    </xf>
    <xf numFmtId="4" fontId="26" fillId="0" borderId="11" xfId="2" applyNumberFormat="1" applyFont="1" applyBorder="1" applyAlignment="1">
      <alignment horizontal="center" vertical="center" wrapText="1"/>
    </xf>
    <xf numFmtId="0" fontId="26" fillId="0" borderId="14" xfId="2" applyFont="1" applyBorder="1" applyAlignment="1">
      <alignment horizontal="left" vertical="center" wrapText="1"/>
    </xf>
    <xf numFmtId="4" fontId="26" fillId="0" borderId="14" xfId="2" applyNumberFormat="1" applyFont="1" applyBorder="1" applyAlignment="1">
      <alignment horizontal="center" vertical="center" wrapText="1"/>
    </xf>
    <xf numFmtId="14" fontId="26" fillId="0" borderId="14" xfId="2" applyNumberFormat="1" applyFont="1" applyBorder="1" applyAlignment="1">
      <alignment horizontal="center" vertical="center" wrapText="1"/>
    </xf>
    <xf numFmtId="0" fontId="26" fillId="0" borderId="35" xfId="2" applyFont="1" applyBorder="1" applyAlignment="1">
      <alignment horizontal="center" vertical="center" wrapText="1"/>
    </xf>
    <xf numFmtId="4" fontId="26" fillId="0" borderId="27" xfId="2" applyNumberFormat="1" applyFont="1" applyBorder="1" applyAlignment="1">
      <alignment horizontal="center" vertical="center" wrapText="1"/>
    </xf>
    <xf numFmtId="0" fontId="26" fillId="0" borderId="2" xfId="2" applyFont="1" applyBorder="1" applyAlignment="1">
      <alignment horizontal="left" vertical="center" wrapText="1"/>
    </xf>
    <xf numFmtId="14" fontId="26" fillId="0" borderId="1" xfId="2" applyNumberFormat="1" applyFont="1" applyBorder="1" applyAlignment="1">
      <alignment horizontal="left" vertical="center" wrapText="1"/>
    </xf>
    <xf numFmtId="0" fontId="26" fillId="0" borderId="13" xfId="2" applyFont="1" applyBorder="1" applyAlignment="1">
      <alignment horizontal="center" vertical="center" wrapText="1"/>
    </xf>
    <xf numFmtId="4" fontId="26" fillId="0" borderId="4" xfId="2" applyNumberFormat="1" applyFont="1" applyBorder="1" applyAlignment="1">
      <alignment horizontal="center" vertical="center" wrapText="1"/>
    </xf>
    <xf numFmtId="14" fontId="30" fillId="0" borderId="4" xfId="2" applyNumberFormat="1" applyFont="1" applyBorder="1" applyAlignment="1">
      <alignment horizontal="center" vertical="center" wrapText="1"/>
    </xf>
    <xf numFmtId="0" fontId="26" fillId="0" borderId="5" xfId="2" applyFont="1" applyBorder="1" applyAlignment="1">
      <alignment horizontal="center" vertical="center" wrapText="1"/>
    </xf>
    <xf numFmtId="0" fontId="30" fillId="0" borderId="6" xfId="2" applyFont="1" applyBorder="1" applyAlignment="1">
      <alignment horizontal="center" vertical="center" wrapText="1"/>
    </xf>
    <xf numFmtId="0" fontId="26" fillId="0" borderId="7" xfId="2" applyFont="1" applyBorder="1" applyAlignment="1">
      <alignment horizontal="center" vertical="center" wrapText="1"/>
    </xf>
    <xf numFmtId="0" fontId="30" fillId="0" borderId="4" xfId="2" applyFont="1" applyBorder="1" applyAlignment="1">
      <alignment horizontal="center" vertical="center" wrapText="1"/>
    </xf>
    <xf numFmtId="0" fontId="30" fillId="0" borderId="11" xfId="2" applyFont="1" applyBorder="1" applyAlignment="1">
      <alignment horizontal="center" vertical="center" wrapText="1"/>
    </xf>
    <xf numFmtId="165" fontId="26" fillId="0" borderId="1" xfId="4" applyFont="1" applyFill="1" applyBorder="1" applyAlignment="1">
      <alignment horizontal="center" vertical="center" wrapText="1"/>
    </xf>
    <xf numFmtId="0" fontId="26" fillId="0" borderId="4" xfId="2" applyFont="1" applyBorder="1" applyAlignment="1">
      <alignment horizontal="justify" vertical="center" wrapText="1"/>
    </xf>
    <xf numFmtId="4" fontId="20" fillId="8" borderId="14" xfId="2" applyNumberFormat="1" applyFont="1" applyFill="1" applyBorder="1" applyAlignment="1">
      <alignment horizontal="center" vertical="center" wrapText="1"/>
    </xf>
    <xf numFmtId="4" fontId="26" fillId="0" borderId="6" xfId="2" applyNumberFormat="1" applyFont="1" applyBorder="1" applyAlignment="1">
      <alignment horizontal="center" vertical="center" wrapText="1"/>
    </xf>
    <xf numFmtId="169" fontId="33" fillId="0" borderId="37" xfId="12" applyNumberFormat="1" applyFont="1" applyBorder="1" applyAlignment="1">
      <alignment horizontal="center" vertical="center"/>
    </xf>
    <xf numFmtId="169" fontId="33" fillId="0" borderId="4" xfId="12" applyNumberFormat="1" applyFont="1" applyBorder="1" applyAlignment="1">
      <alignment horizontal="center" vertical="center"/>
    </xf>
    <xf numFmtId="170" fontId="33" fillId="0" borderId="4" xfId="12" applyNumberFormat="1" applyFont="1" applyBorder="1" applyAlignment="1">
      <alignment horizontal="center" vertical="center"/>
    </xf>
    <xf numFmtId="0" fontId="26" fillId="0" borderId="42" xfId="2" applyFont="1" applyBorder="1" applyAlignment="1">
      <alignment horizontal="center" vertical="center" wrapText="1"/>
    </xf>
    <xf numFmtId="169" fontId="33" fillId="0" borderId="12" xfId="12" applyNumberFormat="1" applyFont="1" applyBorder="1" applyAlignment="1">
      <alignment horizontal="center" vertical="center" wrapText="1"/>
    </xf>
    <xf numFmtId="169" fontId="33" fillId="0" borderId="12" xfId="12" applyNumberFormat="1" applyFont="1" applyBorder="1" applyAlignment="1">
      <alignment horizontal="center" vertical="center"/>
    </xf>
    <xf numFmtId="170" fontId="33" fillId="0" borderId="12" xfId="12" applyNumberFormat="1" applyFont="1" applyBorder="1" applyAlignment="1">
      <alignment horizontal="center" vertical="center"/>
    </xf>
    <xf numFmtId="0" fontId="34" fillId="0" borderId="4" xfId="2" applyFont="1" applyBorder="1" applyAlignment="1">
      <alignment horizontal="center" vertical="center" wrapText="1"/>
    </xf>
    <xf numFmtId="170" fontId="33" fillId="0" borderId="37" xfId="12" applyNumberFormat="1" applyFont="1" applyBorder="1" applyAlignment="1">
      <alignment horizontal="center" vertical="center"/>
    </xf>
    <xf numFmtId="15" fontId="33" fillId="0" borderId="37" xfId="12" applyNumberFormat="1" applyFont="1" applyBorder="1" applyAlignment="1">
      <alignment horizontal="center" vertical="center"/>
    </xf>
    <xf numFmtId="169" fontId="33" fillId="0" borderId="42" xfId="12" applyNumberFormat="1" applyFont="1" applyBorder="1" applyAlignment="1">
      <alignment horizontal="center" vertical="center"/>
    </xf>
    <xf numFmtId="170" fontId="33" fillId="0" borderId="42" xfId="12" applyNumberFormat="1" applyFont="1" applyBorder="1" applyAlignment="1">
      <alignment horizontal="center" vertical="center"/>
    </xf>
    <xf numFmtId="15" fontId="33" fillId="0" borderId="42" xfId="12" applyNumberFormat="1" applyFont="1" applyBorder="1" applyAlignment="1">
      <alignment horizontal="center" vertical="center"/>
    </xf>
    <xf numFmtId="0" fontId="26" fillId="0" borderId="4" xfId="1" applyFont="1" applyBorder="1" applyAlignment="1">
      <alignment horizontal="center" vertical="center" wrapText="1"/>
    </xf>
    <xf numFmtId="0" fontId="26" fillId="0" borderId="37" xfId="1" applyFont="1" applyBorder="1" applyAlignment="1">
      <alignment horizontal="center" vertical="center" wrapText="1"/>
    </xf>
    <xf numFmtId="4" fontId="30" fillId="0" borderId="12" xfId="2" applyNumberFormat="1" applyFont="1" applyBorder="1" applyAlignment="1">
      <alignment horizontal="center" vertical="center" wrapText="1"/>
    </xf>
    <xf numFmtId="4" fontId="26" fillId="0" borderId="12" xfId="2" applyNumberFormat="1" applyFont="1" applyBorder="1" applyAlignment="1">
      <alignment horizontal="center" vertical="center" wrapText="1"/>
    </xf>
    <xf numFmtId="14" fontId="26" fillId="0" borderId="12" xfId="2" applyNumberFormat="1" applyFont="1" applyBorder="1" applyAlignment="1">
      <alignment horizontal="center" vertical="center" wrapText="1"/>
    </xf>
    <xf numFmtId="14" fontId="26" fillId="0" borderId="11" xfId="2" applyNumberFormat="1" applyFont="1" applyBorder="1" applyAlignment="1">
      <alignment horizontal="center" vertical="center" wrapText="1"/>
    </xf>
    <xf numFmtId="0" fontId="26" fillId="0" borderId="4" xfId="2" applyFont="1" applyBorder="1" applyAlignment="1">
      <alignment vertical="center" wrapText="1"/>
    </xf>
    <xf numFmtId="0" fontId="26" fillId="0" borderId="1" xfId="2" applyFont="1" applyBorder="1" applyAlignment="1">
      <alignment vertical="center" wrapText="1"/>
    </xf>
    <xf numFmtId="0" fontId="26" fillId="6" borderId="1" xfId="2" quotePrefix="1" applyFont="1" applyFill="1" applyBorder="1" applyAlignment="1">
      <alignment horizontal="left" vertical="center" wrapText="1"/>
    </xf>
    <xf numFmtId="0" fontId="32" fillId="6" borderId="13" xfId="2" applyFont="1" applyFill="1" applyBorder="1" applyAlignment="1">
      <alignment horizontal="center" vertical="center" wrapText="1"/>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41" xfId="2"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4" fillId="6" borderId="2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0" borderId="15"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12" xfId="2" applyFont="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0" fillId="6" borderId="25" xfId="1" applyFont="1" applyFill="1" applyBorder="1" applyAlignment="1">
      <alignment horizontal="center" vertical="center" wrapText="1"/>
    </xf>
    <xf numFmtId="0" fontId="20" fillId="6" borderId="18" xfId="1" applyFont="1" applyFill="1" applyBorder="1" applyAlignment="1">
      <alignment horizontal="center" vertical="center" wrapText="1"/>
    </xf>
    <xf numFmtId="0" fontId="26" fillId="0" borderId="21" xfId="2" applyFont="1" applyBorder="1" applyAlignment="1">
      <alignment horizontal="center" vertical="center" wrapText="1"/>
    </xf>
    <xf numFmtId="0" fontId="26" fillId="0" borderId="19"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20" xfId="2" applyFont="1" applyBorder="1" applyAlignment="1">
      <alignment horizontal="center" vertical="center" wrapText="1"/>
    </xf>
    <xf numFmtId="0" fontId="26" fillId="6" borderId="33" xfId="2"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0" borderId="11" xfId="2" applyFont="1" applyBorder="1" applyAlignment="1">
      <alignment horizontal="center" vertical="center" wrapText="1"/>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18" xfId="0" applyFont="1" applyFill="1" applyBorder="1" applyAlignment="1">
      <alignment horizontal="center" vertical="center" wrapText="1"/>
    </xf>
    <xf numFmtId="14" fontId="26" fillId="0" borderId="52" xfId="2" applyNumberFormat="1" applyFont="1" applyBorder="1" applyAlignment="1">
      <alignment horizontal="center" vertical="center" wrapText="1"/>
    </xf>
    <xf numFmtId="14" fontId="26" fillId="0" borderId="27" xfId="2" applyNumberFormat="1" applyFont="1" applyBorder="1" applyAlignment="1">
      <alignment horizontal="center" vertical="center" wrapText="1"/>
    </xf>
    <xf numFmtId="14" fontId="26" fillId="0" borderId="44" xfId="2" applyNumberFormat="1" applyFont="1" applyBorder="1" applyAlignment="1">
      <alignment horizontal="center" vertical="center" wrapText="1"/>
    </xf>
    <xf numFmtId="14" fontId="26" fillId="0" borderId="46" xfId="2" applyNumberFormat="1" applyFont="1" applyBorder="1" applyAlignment="1">
      <alignment horizontal="center" vertical="center" wrapText="1"/>
    </xf>
    <xf numFmtId="0" fontId="26" fillId="6" borderId="31" xfId="2"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6" xfId="2" applyFont="1" applyBorder="1" applyAlignment="1">
      <alignment horizontal="center" vertical="center" wrapText="1"/>
    </xf>
    <xf numFmtId="0" fontId="26" fillId="6" borderId="14"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14" fontId="26" fillId="0" borderId="4" xfId="2" applyNumberFormat="1" applyFont="1" applyBorder="1" applyAlignment="1">
      <alignment horizontal="center" vertical="center" wrapText="1"/>
    </xf>
    <xf numFmtId="14" fontId="26" fillId="0" borderId="14" xfId="2" applyNumberFormat="1" applyFont="1" applyBorder="1" applyAlignment="1">
      <alignment horizontal="center" vertical="center" wrapText="1"/>
    </xf>
    <xf numFmtId="0" fontId="30" fillId="6" borderId="11" xfId="2" applyFont="1" applyFill="1" applyBorder="1" applyAlignment="1">
      <alignment horizontal="center" vertical="center" wrapText="1"/>
    </xf>
    <xf numFmtId="0" fontId="30" fillId="6" borderId="14" xfId="2" applyFont="1" applyFill="1" applyBorder="1" applyAlignment="1">
      <alignment horizontal="center" vertical="center" wrapText="1"/>
    </xf>
    <xf numFmtId="0" fontId="30" fillId="6" borderId="6" xfId="2" applyFont="1" applyFill="1" applyBorder="1" applyAlignment="1">
      <alignment horizontal="center" vertical="center" wrapText="1"/>
    </xf>
    <xf numFmtId="0" fontId="30" fillId="6" borderId="4"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1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0" fontId="8" fillId="0" borderId="13" xfId="1" applyBorder="1" applyAlignment="1">
      <alignment horizontal="left" vertical="center" wrapText="1"/>
    </xf>
    <xf numFmtId="0" fontId="8" fillId="0" borderId="7" xfId="1" applyBorder="1" applyAlignment="1">
      <alignment horizontal="left" vertical="center" wrapText="1"/>
    </xf>
    <xf numFmtId="0" fontId="8" fillId="0" borderId="11" xfId="1" applyBorder="1" applyAlignment="1">
      <alignment horizontal="left" vertical="center" wrapText="1"/>
    </xf>
    <xf numFmtId="0" fontId="8" fillId="0" borderId="1" xfId="1" applyBorder="1" applyAlignment="1">
      <alignment horizontal="left" vertical="center" wrapText="1"/>
    </xf>
    <xf numFmtId="0" fontId="8" fillId="0" borderId="5" xfId="1" applyBorder="1" applyAlignment="1">
      <alignment horizontal="left" vertical="center" wrapText="1"/>
    </xf>
    <xf numFmtId="4" fontId="8" fillId="0" borderId="4" xfId="1" applyNumberFormat="1" applyBorder="1" applyAlignment="1">
      <alignment horizontal="center" vertical="center" wrapText="1"/>
    </xf>
    <xf numFmtId="4" fontId="8" fillId="0" borderId="1" xfId="1" applyNumberFormat="1" applyBorder="1" applyAlignment="1">
      <alignment horizontal="center" vertical="center" wrapText="1"/>
    </xf>
    <xf numFmtId="4" fontId="8" fillId="0" borderId="6" xfId="1" applyNumberFormat="1" applyBorder="1" applyAlignment="1">
      <alignment horizontal="center" vertical="center" wrapText="1"/>
    </xf>
    <xf numFmtId="0" fontId="8" fillId="0" borderId="4" xfId="1" applyBorder="1" applyAlignment="1">
      <alignment horizontal="left" vertical="center" wrapText="1"/>
    </xf>
    <xf numFmtId="0" fontId="8" fillId="0" borderId="6" xfId="1" applyBorder="1" applyAlignment="1">
      <alignment horizontal="left" vertical="center" wrapText="1"/>
    </xf>
    <xf numFmtId="0" fontId="6" fillId="5" borderId="27"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21" xfId="1" applyBorder="1" applyAlignment="1">
      <alignment horizontal="center" vertical="center" wrapText="1"/>
    </xf>
    <xf numFmtId="0" fontId="8" fillId="0" borderId="19" xfId="1" applyBorder="1" applyAlignment="1">
      <alignment horizontal="center" vertical="center" wrapText="1"/>
    </xf>
    <xf numFmtId="0" fontId="8" fillId="0" borderId="20" xfId="1" applyBorder="1" applyAlignment="1">
      <alignment horizontal="center" vertical="center" wrapText="1"/>
    </xf>
    <xf numFmtId="0" fontId="8" fillId="0" borderId="4" xfId="1" applyBorder="1" applyAlignment="1">
      <alignment horizontal="center" vertical="center" wrapText="1"/>
    </xf>
    <xf numFmtId="0" fontId="8" fillId="0" borderId="1" xfId="1" applyBorder="1" applyAlignment="1">
      <alignment horizontal="center" vertical="center" wrapText="1"/>
    </xf>
    <xf numFmtId="0" fontId="8" fillId="0" borderId="6" xfId="1" applyBorder="1" applyAlignment="1">
      <alignment horizontal="center"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7" xfId="1" applyFont="1" applyFill="1" applyBorder="1" applyAlignment="1">
      <alignment horizontal="center" vertical="center" wrapText="1"/>
    </xf>
    <xf numFmtId="4" fontId="8" fillId="0" borderId="15" xfId="1" applyNumberFormat="1" applyBorder="1" applyAlignment="1">
      <alignment horizontal="right" vertical="center" wrapText="1"/>
    </xf>
    <xf numFmtId="4" fontId="8" fillId="0" borderId="14" xfId="1" applyNumberFormat="1" applyBorder="1" applyAlignment="1">
      <alignment horizontal="right" vertical="center" wrapText="1"/>
    </xf>
    <xf numFmtId="4" fontId="8" fillId="0" borderId="12" xfId="1" applyNumberFormat="1" applyBorder="1" applyAlignment="1">
      <alignment horizontal="right"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4" fontId="26" fillId="6" borderId="6" xfId="0" applyNumberFormat="1" applyFont="1" applyFill="1" applyBorder="1" applyAlignment="1">
      <alignment horizontal="center" vertical="center"/>
    </xf>
    <xf numFmtId="0" fontId="26" fillId="6" borderId="12" xfId="2" applyFont="1" applyFill="1" applyBorder="1" applyAlignment="1">
      <alignment horizontal="justify" vertical="center" wrapText="1"/>
    </xf>
    <xf numFmtId="0" fontId="26" fillId="6" borderId="6" xfId="2" applyFont="1" applyFill="1" applyBorder="1" applyAlignment="1">
      <alignment horizontal="left"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6" xfId="2" applyFont="1" applyFill="1" applyBorder="1" applyAlignment="1">
      <alignment horizontal="justify" vertical="center" wrapText="1"/>
    </xf>
    <xf numFmtId="4" fontId="30" fillId="6" borderId="6" xfId="2" applyNumberFormat="1"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26" fillId="6" borderId="14" xfId="2" applyFont="1" applyFill="1" applyBorder="1" applyAlignment="1">
      <alignment horizontal="left" vertical="center" wrapText="1"/>
    </xf>
    <xf numFmtId="14" fontId="26" fillId="6" borderId="15" xfId="2" applyNumberFormat="1"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38" xfId="2" applyNumberFormat="1" applyFont="1" applyFill="1" applyBorder="1" applyAlignment="1">
      <alignment horizontal="center" vertical="center" wrapText="1"/>
    </xf>
    <xf numFmtId="0" fontId="26" fillId="6" borderId="30" xfId="2" applyFont="1" applyFill="1" applyBorder="1" applyAlignment="1">
      <alignment horizontal="justify" vertical="center" wrapText="1"/>
    </xf>
    <xf numFmtId="0" fontId="26" fillId="6" borderId="15" xfId="2" quotePrefix="1" applyFont="1" applyFill="1" applyBorder="1" applyAlignment="1">
      <alignment horizontal="left" vertical="center" wrapText="1"/>
    </xf>
    <xf numFmtId="4" fontId="26" fillId="6" borderId="9" xfId="2" applyNumberFormat="1" applyFont="1" applyFill="1" applyBorder="1" applyAlignment="1">
      <alignment horizontal="center" vertical="center" wrapText="1"/>
    </xf>
    <xf numFmtId="0" fontId="26" fillId="6" borderId="9" xfId="2" applyFont="1" applyFill="1" applyBorder="1" applyAlignment="1">
      <alignment horizontal="left" vertical="center" wrapText="1"/>
    </xf>
    <xf numFmtId="0" fontId="26" fillId="6" borderId="9" xfId="2" applyFont="1" applyFill="1" applyBorder="1" applyAlignment="1">
      <alignment horizontal="justify" vertical="center" wrapText="1"/>
    </xf>
    <xf numFmtId="0" fontId="26" fillId="6" borderId="15" xfId="2" applyFont="1" applyFill="1" applyBorder="1" applyAlignment="1">
      <alignment horizontal="left" vertical="center" wrapText="1"/>
    </xf>
    <xf numFmtId="0" fontId="26" fillId="6" borderId="14" xfId="2" applyFont="1" applyFill="1" applyBorder="1" applyAlignment="1">
      <alignment horizontal="justify" vertical="center" wrapText="1"/>
    </xf>
    <xf numFmtId="165" fontId="26" fillId="0" borderId="1" xfId="4" applyFont="1" applyBorder="1" applyAlignment="1">
      <alignment horizontal="left" vertical="center" wrapText="1"/>
    </xf>
    <xf numFmtId="165" fontId="26" fillId="6" borderId="1" xfId="4" applyFont="1" applyFill="1" applyBorder="1" applyAlignment="1">
      <alignment horizontal="left" vertical="center" wrapText="1"/>
    </xf>
    <xf numFmtId="0" fontId="26" fillId="6" borderId="2" xfId="2" applyFont="1" applyFill="1" applyBorder="1" applyAlignment="1">
      <alignment horizontal="left" vertical="center" wrapText="1"/>
    </xf>
  </cellXfs>
  <cellStyles count="13">
    <cellStyle name="Cancel" xfId="1" xr:uid="{00000000-0005-0000-0000-000000000000}"/>
    <cellStyle name="Cancel 2" xfId="2" xr:uid="{00000000-0005-0000-0000-000001000000}"/>
    <cellStyle name="Euro" xfId="3" xr:uid="{00000000-0005-0000-0000-000002000000}"/>
    <cellStyle name="Millares" xfId="4" builtinId="3"/>
    <cellStyle name="Millares 2" xfId="5" xr:uid="{00000000-0005-0000-0000-000004000000}"/>
    <cellStyle name="Millares 3" xfId="6" xr:uid="{00000000-0005-0000-0000-000005000000}"/>
    <cellStyle name="Normal" xfId="0" builtinId="0"/>
    <cellStyle name="Normal 2" xfId="7" xr:uid="{00000000-0005-0000-0000-000007000000}"/>
    <cellStyle name="Normal 3" xfId="8" xr:uid="{00000000-0005-0000-0000-000008000000}"/>
    <cellStyle name="Normal 4" xfId="12" xr:uid="{00000000-0005-0000-0000-000009000000}"/>
    <cellStyle name="Normal 6" xfId="9" xr:uid="{00000000-0005-0000-0000-00000A000000}"/>
    <cellStyle name="Normal 6 2" xfId="10" xr:uid="{00000000-0005-0000-0000-00000B000000}"/>
    <cellStyle name="Porcentaje" xfId="11" builtinId="5"/>
  </cellStyles>
  <dxfs count="0"/>
  <tableStyles count="0" defaultTableStyle="TableStyleMedium2" defaultPivotStyle="PivotStyleLight16"/>
  <colors>
    <mruColors>
      <color rgb="FFFF99FF"/>
      <color rgb="FFFFE5FF"/>
      <color rgb="FFB9FFD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1952625</xdr:colOff>
      <xdr:row>1</xdr:row>
      <xdr:rowOff>404813</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952625" cy="94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13"/>
  <sheetViews>
    <sheetView workbookViewId="0">
      <selection activeCell="F5" sqref="F5:F6"/>
    </sheetView>
  </sheetViews>
  <sheetFormatPr baseColWidth="10" defaultRowHeight="12.75"/>
  <cols>
    <col min="2" max="2" width="35.140625" customWidth="1"/>
    <col min="5" max="5" width="12.85546875" customWidth="1"/>
    <col min="6" max="6" width="12.7109375" customWidth="1"/>
    <col min="7" max="7" width="33.28515625" customWidth="1"/>
  </cols>
  <sheetData>
    <row r="5" spans="2:7" ht="25.5">
      <c r="B5" s="22" t="s">
        <v>20</v>
      </c>
      <c r="C5" s="22" t="s">
        <v>54</v>
      </c>
      <c r="D5" s="22" t="s">
        <v>93</v>
      </c>
      <c r="E5" s="26" t="s">
        <v>125</v>
      </c>
      <c r="F5" s="22" t="s">
        <v>25</v>
      </c>
      <c r="G5" s="22" t="s">
        <v>78</v>
      </c>
    </row>
    <row r="6" spans="2:7" ht="84.6" customHeight="1">
      <c r="B6" s="3" t="s">
        <v>28</v>
      </c>
      <c r="C6" s="4">
        <v>5526271.46</v>
      </c>
      <c r="D6" s="4">
        <v>2210508.5840000003</v>
      </c>
      <c r="E6" s="21">
        <f>+C6-D6</f>
        <v>3315762.8759999997</v>
      </c>
      <c r="F6" s="6" t="s">
        <v>97</v>
      </c>
      <c r="G6" s="3" t="s">
        <v>106</v>
      </c>
    </row>
    <row r="7" spans="2:7" ht="60.6" customHeight="1">
      <c r="B7" s="3" t="s">
        <v>65</v>
      </c>
      <c r="C7" s="4">
        <v>9523547</v>
      </c>
      <c r="D7" s="4">
        <v>1904709.4</v>
      </c>
      <c r="E7" s="21">
        <f>+C7-D7</f>
        <v>7618837.5999999996</v>
      </c>
      <c r="F7" s="6" t="s">
        <v>26</v>
      </c>
      <c r="G7" s="7" t="s">
        <v>130</v>
      </c>
    </row>
    <row r="8" spans="2:7" ht="102.6" customHeight="1">
      <c r="B8" s="3" t="s">
        <v>6</v>
      </c>
      <c r="C8" s="4">
        <v>8365692</v>
      </c>
      <c r="D8" s="4">
        <f>+C8*0.2</f>
        <v>1673138.4000000001</v>
      </c>
      <c r="E8" s="21">
        <f>+C8-D8</f>
        <v>6692553.5999999996</v>
      </c>
      <c r="F8" s="6" t="s">
        <v>102</v>
      </c>
      <c r="G8" s="7" t="s">
        <v>131</v>
      </c>
    </row>
    <row r="9" spans="2:7" ht="18" customHeight="1">
      <c r="B9" s="3" t="s">
        <v>128</v>
      </c>
      <c r="C9" s="4"/>
      <c r="D9" s="4"/>
      <c r="E9" s="21">
        <v>845084.59</v>
      </c>
      <c r="F9" s="6"/>
      <c r="G9" s="7"/>
    </row>
    <row r="10" spans="2:7" ht="21" customHeight="1">
      <c r="B10" s="29" t="s">
        <v>129</v>
      </c>
      <c r="C10" s="28"/>
      <c r="D10" s="28"/>
      <c r="E10" s="27">
        <f>SUM(E6:E9)</f>
        <v>18472238.665999997</v>
      </c>
      <c r="F10" s="28"/>
      <c r="G10" s="28"/>
    </row>
    <row r="13" spans="2:7">
      <c r="E13" s="24"/>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4"/>
  <sheetViews>
    <sheetView zoomScale="96" zoomScaleNormal="96" workbookViewId="0">
      <selection activeCell="F5" sqref="F5:F6"/>
    </sheetView>
  </sheetViews>
  <sheetFormatPr baseColWidth="10" defaultRowHeight="12.75"/>
  <cols>
    <col min="2" max="2" width="4.5703125" style="5" customWidth="1"/>
    <col min="3" max="3" width="11" style="5" customWidth="1"/>
    <col min="4" max="4" width="32.140625" style="1" customWidth="1"/>
    <col min="5" max="5" width="9.140625" style="2" customWidth="1"/>
    <col min="6" max="6" width="9.5703125" style="2" customWidth="1"/>
    <col min="7" max="7" width="39" style="12" customWidth="1"/>
    <col min="8" max="8" width="23.7109375" style="12" customWidth="1"/>
    <col min="9" max="10" width="11" style="5" customWidth="1"/>
  </cols>
  <sheetData>
    <row r="2" spans="2:11" ht="15.6" customHeight="1">
      <c r="B2" s="328"/>
      <c r="C2" s="328"/>
      <c r="D2" s="328"/>
      <c r="E2" s="328"/>
      <c r="F2" s="328"/>
      <c r="G2" s="328"/>
      <c r="H2"/>
      <c r="I2" s="8"/>
      <c r="J2" s="8"/>
    </row>
    <row r="3" spans="2:11" ht="21.75" customHeight="1">
      <c r="B3" s="328" t="s">
        <v>287</v>
      </c>
      <c r="C3" s="328"/>
      <c r="D3" s="328"/>
      <c r="E3" s="328"/>
      <c r="F3" s="328"/>
      <c r="G3" s="328"/>
      <c r="H3" s="328"/>
      <c r="I3" s="8"/>
      <c r="J3" s="8"/>
    </row>
    <row r="5" spans="2:11" ht="33" customHeight="1">
      <c r="B5" s="30" t="s">
        <v>23</v>
      </c>
      <c r="C5" s="30" t="s">
        <v>132</v>
      </c>
      <c r="D5" s="30" t="s">
        <v>20</v>
      </c>
      <c r="E5" s="30" t="s">
        <v>54</v>
      </c>
      <c r="F5" s="30" t="s">
        <v>224</v>
      </c>
      <c r="G5" s="30" t="s">
        <v>225</v>
      </c>
      <c r="H5" s="30" t="s">
        <v>223</v>
      </c>
      <c r="I5" s="30" t="s">
        <v>32</v>
      </c>
      <c r="J5" s="30"/>
    </row>
    <row r="6" spans="2:11" ht="68.45" customHeight="1">
      <c r="B6" s="31">
        <v>1</v>
      </c>
      <c r="C6" s="32" t="s">
        <v>133</v>
      </c>
      <c r="D6" s="33" t="s">
        <v>134</v>
      </c>
      <c r="E6" s="34">
        <v>562500</v>
      </c>
      <c r="F6" s="34">
        <v>100000</v>
      </c>
      <c r="G6" s="33" t="s">
        <v>209</v>
      </c>
      <c r="H6" s="40" t="s">
        <v>234</v>
      </c>
      <c r="I6" s="41"/>
      <c r="J6" s="41"/>
    </row>
    <row r="7" spans="2:11" ht="112.9" customHeight="1">
      <c r="B7" s="31">
        <v>2</v>
      </c>
      <c r="C7" s="32" t="s">
        <v>133</v>
      </c>
      <c r="D7" s="33" t="s">
        <v>135</v>
      </c>
      <c r="E7" s="34">
        <v>0</v>
      </c>
      <c r="F7" s="34">
        <v>0</v>
      </c>
      <c r="G7" s="33" t="s">
        <v>226</v>
      </c>
      <c r="H7" s="40" t="s">
        <v>227</v>
      </c>
      <c r="I7" s="41"/>
      <c r="J7" s="41"/>
    </row>
    <row r="8" spans="2:11" ht="41.45" customHeight="1">
      <c r="B8" s="31">
        <v>3</v>
      </c>
      <c r="C8" s="32" t="s">
        <v>133</v>
      </c>
      <c r="D8" s="33" t="s">
        <v>136</v>
      </c>
      <c r="E8" s="34">
        <v>464035</v>
      </c>
      <c r="F8" s="34">
        <v>389400</v>
      </c>
      <c r="G8" s="33" t="s">
        <v>190</v>
      </c>
      <c r="H8" s="40" t="s">
        <v>228</v>
      </c>
      <c r="I8" s="32" t="s">
        <v>229</v>
      </c>
      <c r="J8" s="32"/>
    </row>
    <row r="9" spans="2:11" ht="38.450000000000003" customHeight="1">
      <c r="B9" s="31">
        <v>4</v>
      </c>
      <c r="C9" s="32" t="s">
        <v>137</v>
      </c>
      <c r="D9" s="33" t="s">
        <v>138</v>
      </c>
      <c r="E9" s="34">
        <v>0</v>
      </c>
      <c r="F9" s="34">
        <v>0</v>
      </c>
      <c r="G9" s="33" t="s">
        <v>184</v>
      </c>
      <c r="H9" s="40" t="s">
        <v>230</v>
      </c>
      <c r="I9" s="32"/>
      <c r="J9" s="32"/>
    </row>
    <row r="10" spans="2:11" ht="56.45" customHeight="1">
      <c r="B10" s="31">
        <v>5</v>
      </c>
      <c r="C10" s="32" t="s">
        <v>139</v>
      </c>
      <c r="D10" s="33" t="s">
        <v>140</v>
      </c>
      <c r="E10" s="34">
        <v>343950.65</v>
      </c>
      <c r="F10" s="34">
        <v>294952.09000000003</v>
      </c>
      <c r="G10" s="33" t="s">
        <v>189</v>
      </c>
      <c r="H10" s="40" t="s">
        <v>231</v>
      </c>
      <c r="I10" s="32" t="s">
        <v>229</v>
      </c>
      <c r="J10" s="32"/>
    </row>
    <row r="11" spans="2:11" ht="69.599999999999994" customHeight="1">
      <c r="B11" s="31">
        <v>6</v>
      </c>
      <c r="C11" s="32" t="s">
        <v>139</v>
      </c>
      <c r="D11" s="33" t="s">
        <v>141</v>
      </c>
      <c r="E11" s="34">
        <v>0</v>
      </c>
      <c r="F11" s="34">
        <v>55000</v>
      </c>
      <c r="G11" s="33" t="s">
        <v>197</v>
      </c>
      <c r="H11" s="40" t="s">
        <v>232</v>
      </c>
      <c r="I11" s="32" t="s">
        <v>233</v>
      </c>
      <c r="J11" s="32"/>
    </row>
    <row r="12" spans="2:11" ht="67.5">
      <c r="B12" s="31">
        <v>7</v>
      </c>
      <c r="C12" s="32" t="s">
        <v>142</v>
      </c>
      <c r="D12" s="33" t="s">
        <v>143</v>
      </c>
      <c r="E12" s="34">
        <v>0</v>
      </c>
      <c r="F12" s="34">
        <v>359000</v>
      </c>
      <c r="G12" s="33" t="s">
        <v>198</v>
      </c>
      <c r="H12" s="40" t="s">
        <v>235</v>
      </c>
      <c r="I12" s="32" t="s">
        <v>233</v>
      </c>
      <c r="J12" s="32"/>
    </row>
    <row r="13" spans="2:11" ht="71.45" customHeight="1">
      <c r="B13" s="31">
        <v>8</v>
      </c>
      <c r="C13" s="32" t="s">
        <v>144</v>
      </c>
      <c r="D13" s="33" t="s">
        <v>145</v>
      </c>
      <c r="E13" s="34">
        <v>0</v>
      </c>
      <c r="F13" s="34">
        <v>66000</v>
      </c>
      <c r="G13" s="33" t="s">
        <v>199</v>
      </c>
      <c r="H13" s="40" t="s">
        <v>232</v>
      </c>
      <c r="I13" s="32"/>
      <c r="J13" s="32"/>
    </row>
    <row r="14" spans="2:11" ht="35.450000000000003" customHeight="1">
      <c r="B14" s="31">
        <v>9</v>
      </c>
      <c r="C14" s="32" t="s">
        <v>144</v>
      </c>
      <c r="D14" s="33" t="s">
        <v>146</v>
      </c>
      <c r="E14" s="34">
        <v>0</v>
      </c>
      <c r="F14" s="34">
        <v>66000</v>
      </c>
      <c r="G14" s="33" t="s">
        <v>210</v>
      </c>
      <c r="H14" s="40" t="s">
        <v>236</v>
      </c>
      <c r="I14" s="32" t="s">
        <v>233</v>
      </c>
      <c r="J14" s="32"/>
      <c r="K14">
        <v>39900</v>
      </c>
    </row>
    <row r="15" spans="2:11" ht="71.45" customHeight="1">
      <c r="B15" s="31">
        <v>10</v>
      </c>
      <c r="C15" s="32" t="s">
        <v>147</v>
      </c>
      <c r="D15" s="33" t="s">
        <v>148</v>
      </c>
      <c r="E15" s="34">
        <v>647178.41</v>
      </c>
      <c r="F15" s="34">
        <v>131272.73000000001</v>
      </c>
      <c r="G15" s="33" t="s">
        <v>213</v>
      </c>
      <c r="H15" s="40" t="s">
        <v>237</v>
      </c>
      <c r="I15" s="32"/>
      <c r="J15" s="32"/>
      <c r="K15">
        <v>9</v>
      </c>
    </row>
    <row r="16" spans="2:11" ht="72.599999999999994" customHeight="1">
      <c r="B16" s="31">
        <v>11</v>
      </c>
      <c r="C16" s="32" t="s">
        <v>149</v>
      </c>
      <c r="D16" s="33" t="s">
        <v>150</v>
      </c>
      <c r="E16" s="34">
        <v>642216.24</v>
      </c>
      <c r="F16" s="34">
        <v>210000</v>
      </c>
      <c r="G16" s="33" t="s">
        <v>214</v>
      </c>
      <c r="H16" s="40" t="s">
        <v>239</v>
      </c>
      <c r="I16" s="32" t="s">
        <v>238</v>
      </c>
      <c r="J16" s="32"/>
      <c r="K16">
        <f>+K14*K15</f>
        <v>359100</v>
      </c>
    </row>
    <row r="17" spans="2:11" ht="34.9" customHeight="1">
      <c r="B17" s="31">
        <v>12</v>
      </c>
      <c r="C17" s="32" t="s">
        <v>149</v>
      </c>
      <c r="D17" s="33" t="s">
        <v>151</v>
      </c>
      <c r="E17" s="34">
        <v>0</v>
      </c>
      <c r="F17" s="34">
        <v>66000</v>
      </c>
      <c r="G17" s="33" t="s">
        <v>191</v>
      </c>
      <c r="H17" s="40" t="s">
        <v>236</v>
      </c>
      <c r="I17" s="32" t="s">
        <v>233</v>
      </c>
      <c r="J17" s="32"/>
      <c r="K17">
        <v>400</v>
      </c>
    </row>
    <row r="18" spans="2:11" ht="32.450000000000003" customHeight="1">
      <c r="B18" s="31">
        <v>13</v>
      </c>
      <c r="C18" s="32" t="s">
        <v>152</v>
      </c>
      <c r="D18" s="33" t="s">
        <v>153</v>
      </c>
      <c r="E18" s="34">
        <v>749038.88</v>
      </c>
      <c r="F18" s="34">
        <v>151327.85999999999</v>
      </c>
      <c r="G18" s="33" t="s">
        <v>215</v>
      </c>
      <c r="H18" s="33" t="s">
        <v>241</v>
      </c>
      <c r="I18" s="32"/>
      <c r="J18" s="32"/>
    </row>
    <row r="19" spans="2:11" ht="84" customHeight="1">
      <c r="B19" s="31">
        <v>14</v>
      </c>
      <c r="C19" s="32" t="s">
        <v>154</v>
      </c>
      <c r="D19" s="33" t="s">
        <v>155</v>
      </c>
      <c r="E19" s="34">
        <v>0</v>
      </c>
      <c r="F19" s="34">
        <v>83700</v>
      </c>
      <c r="G19" s="33" t="s">
        <v>242</v>
      </c>
      <c r="H19" s="40" t="s">
        <v>236</v>
      </c>
      <c r="I19" s="32"/>
      <c r="J19" s="32"/>
    </row>
    <row r="20" spans="2:11" ht="68.45" customHeight="1">
      <c r="B20" s="31">
        <v>15</v>
      </c>
      <c r="C20" s="32" t="s">
        <v>156</v>
      </c>
      <c r="D20" s="33" t="s">
        <v>157</v>
      </c>
      <c r="E20" s="34">
        <v>0</v>
      </c>
      <c r="F20" s="34">
        <v>0</v>
      </c>
      <c r="G20" s="33" t="s">
        <v>200</v>
      </c>
      <c r="H20" s="33"/>
      <c r="I20" s="32" t="s">
        <v>243</v>
      </c>
      <c r="J20" s="32"/>
    </row>
    <row r="21" spans="2:11" ht="41.45" customHeight="1">
      <c r="B21" s="31">
        <v>16</v>
      </c>
      <c r="C21" s="32" t="s">
        <v>156</v>
      </c>
      <c r="D21" s="33" t="s">
        <v>158</v>
      </c>
      <c r="E21" s="34">
        <v>364500</v>
      </c>
      <c r="F21" s="34">
        <v>0</v>
      </c>
      <c r="G21" s="33" t="s">
        <v>244</v>
      </c>
      <c r="H21" s="33"/>
      <c r="I21" s="32"/>
      <c r="J21" s="32"/>
    </row>
    <row r="22" spans="2:11" ht="43.9" customHeight="1">
      <c r="B22" s="31">
        <v>17</v>
      </c>
      <c r="C22" s="32" t="s">
        <v>156</v>
      </c>
      <c r="D22" s="33" t="s">
        <v>159</v>
      </c>
      <c r="E22" s="34">
        <v>507644</v>
      </c>
      <c r="F22" s="34">
        <v>280000</v>
      </c>
      <c r="G22" s="33" t="s">
        <v>192</v>
      </c>
      <c r="H22" s="40" t="s">
        <v>245</v>
      </c>
      <c r="I22" s="32" t="s">
        <v>229</v>
      </c>
      <c r="J22" s="32"/>
    </row>
    <row r="23" spans="2:11" ht="70.150000000000006" customHeight="1">
      <c r="B23" s="31">
        <v>18</v>
      </c>
      <c r="C23" s="32" t="s">
        <v>160</v>
      </c>
      <c r="D23" s="33" t="s">
        <v>161</v>
      </c>
      <c r="E23" s="34">
        <v>0</v>
      </c>
      <c r="F23" s="34">
        <v>55000</v>
      </c>
      <c r="G23" s="33" t="s">
        <v>201</v>
      </c>
      <c r="H23" s="40" t="s">
        <v>246</v>
      </c>
      <c r="I23" s="32" t="s">
        <v>247</v>
      </c>
      <c r="J23" s="32"/>
    </row>
    <row r="24" spans="2:11" ht="42.75" customHeight="1">
      <c r="B24" s="31">
        <v>19</v>
      </c>
      <c r="C24" s="32" t="s">
        <v>162</v>
      </c>
      <c r="D24" s="33" t="s">
        <v>163</v>
      </c>
      <c r="E24" s="34">
        <v>236700</v>
      </c>
      <c r="F24" s="34">
        <v>23000</v>
      </c>
      <c r="G24" s="33" t="s">
        <v>220</v>
      </c>
      <c r="H24" s="33" t="s">
        <v>248</v>
      </c>
      <c r="I24" s="32"/>
      <c r="J24" s="32"/>
    </row>
    <row r="25" spans="2:11" ht="42.6" customHeight="1">
      <c r="B25" s="31">
        <v>20</v>
      </c>
      <c r="C25" s="32" t="s">
        <v>164</v>
      </c>
      <c r="D25" s="33" t="s">
        <v>165</v>
      </c>
      <c r="E25" s="34">
        <v>343891.51</v>
      </c>
      <c r="F25" s="34">
        <v>294901.38</v>
      </c>
      <c r="G25" s="33" t="s">
        <v>193</v>
      </c>
      <c r="H25" s="33"/>
      <c r="I25" s="32" t="s">
        <v>229</v>
      </c>
      <c r="J25" s="32"/>
    </row>
    <row r="26" spans="2:11" ht="58.9" customHeight="1">
      <c r="B26" s="31">
        <v>21</v>
      </c>
      <c r="C26" s="32" t="s">
        <v>166</v>
      </c>
      <c r="D26" s="33" t="s">
        <v>167</v>
      </c>
      <c r="E26" s="34">
        <v>553122.69999999995</v>
      </c>
      <c r="F26" s="34">
        <v>121756</v>
      </c>
      <c r="G26" s="33" t="s">
        <v>216</v>
      </c>
      <c r="H26" s="33" t="s">
        <v>241</v>
      </c>
      <c r="I26" s="32"/>
      <c r="J26" s="32"/>
    </row>
    <row r="27" spans="2:11" ht="58.9" customHeight="1">
      <c r="B27" s="31">
        <v>22</v>
      </c>
      <c r="C27" s="32" t="s">
        <v>168</v>
      </c>
      <c r="D27" s="33" t="s">
        <v>169</v>
      </c>
      <c r="E27" s="34">
        <v>0</v>
      </c>
      <c r="F27" s="34">
        <v>0</v>
      </c>
      <c r="G27" s="33" t="s">
        <v>204</v>
      </c>
      <c r="H27" s="40" t="s">
        <v>249</v>
      </c>
      <c r="I27" s="32" t="s">
        <v>250</v>
      </c>
      <c r="J27" s="32"/>
    </row>
    <row r="28" spans="2:11" ht="57.6" customHeight="1">
      <c r="B28" s="31">
        <v>23</v>
      </c>
      <c r="C28" s="32" t="s">
        <v>170</v>
      </c>
      <c r="D28" s="33" t="s">
        <v>171</v>
      </c>
      <c r="E28" s="34">
        <v>0</v>
      </c>
      <c r="F28" s="34">
        <v>0</v>
      </c>
      <c r="G28" s="33" t="s">
        <v>187</v>
      </c>
      <c r="H28" s="40" t="s">
        <v>230</v>
      </c>
      <c r="I28" s="32"/>
      <c r="J28" s="32"/>
    </row>
    <row r="29" spans="2:11" ht="70.900000000000006" customHeight="1">
      <c r="B29" s="31">
        <v>24</v>
      </c>
      <c r="C29" s="32" t="s">
        <v>170</v>
      </c>
      <c r="D29" s="33" t="s">
        <v>172</v>
      </c>
      <c r="E29" s="34">
        <v>0</v>
      </c>
      <c r="F29" s="34">
        <v>359000</v>
      </c>
      <c r="G29" s="33" t="s">
        <v>194</v>
      </c>
      <c r="H29" s="40" t="s">
        <v>251</v>
      </c>
      <c r="I29" s="32" t="s">
        <v>233</v>
      </c>
      <c r="J29" s="32"/>
    </row>
    <row r="30" spans="2:11" ht="33" customHeight="1">
      <c r="B30" s="31">
        <v>25</v>
      </c>
      <c r="C30" s="32" t="s">
        <v>170</v>
      </c>
      <c r="D30" s="33" t="s">
        <v>141</v>
      </c>
      <c r="E30" s="34">
        <v>0</v>
      </c>
      <c r="F30" s="34">
        <v>90000</v>
      </c>
      <c r="G30" s="33" t="s">
        <v>219</v>
      </c>
      <c r="H30" s="40" t="s">
        <v>236</v>
      </c>
      <c r="I30" s="32" t="s">
        <v>229</v>
      </c>
      <c r="J30" s="32"/>
    </row>
    <row r="31" spans="2:11" ht="33.6" customHeight="1">
      <c r="B31" s="31">
        <v>26</v>
      </c>
      <c r="C31" s="32" t="s">
        <v>173</v>
      </c>
      <c r="D31" s="33" t="s">
        <v>174</v>
      </c>
      <c r="E31" s="34">
        <v>834512</v>
      </c>
      <c r="F31" s="34">
        <v>454237.5</v>
      </c>
      <c r="G31" s="33" t="s">
        <v>195</v>
      </c>
      <c r="H31" s="33"/>
      <c r="I31" s="32" t="s">
        <v>229</v>
      </c>
      <c r="J31" s="32"/>
    </row>
    <row r="32" spans="2:11" ht="59.45" customHeight="1">
      <c r="B32" s="31">
        <v>27</v>
      </c>
      <c r="C32" s="32" t="s">
        <v>175</v>
      </c>
      <c r="D32" s="33" t="s">
        <v>176</v>
      </c>
      <c r="E32" s="34">
        <v>407480.07</v>
      </c>
      <c r="F32" s="34">
        <v>217138</v>
      </c>
      <c r="G32" s="33" t="s">
        <v>203</v>
      </c>
      <c r="H32" s="40" t="s">
        <v>252</v>
      </c>
      <c r="I32" s="32"/>
      <c r="J32" s="32"/>
    </row>
    <row r="33" spans="2:10" ht="60.6" customHeight="1">
      <c r="B33" s="31">
        <v>28</v>
      </c>
      <c r="C33" s="32" t="s">
        <v>175</v>
      </c>
      <c r="D33" s="33" t="s">
        <v>177</v>
      </c>
      <c r="E33" s="34">
        <v>20000</v>
      </c>
      <c r="F33" s="34">
        <v>299550</v>
      </c>
      <c r="G33" s="33" t="s">
        <v>202</v>
      </c>
      <c r="H33" s="33"/>
      <c r="I33" s="32" t="s">
        <v>233</v>
      </c>
      <c r="J33" s="32"/>
    </row>
    <row r="34" spans="2:10" ht="75" customHeight="1">
      <c r="B34" s="31">
        <v>29</v>
      </c>
      <c r="C34" s="32" t="s">
        <v>175</v>
      </c>
      <c r="D34" s="33" t="s">
        <v>178</v>
      </c>
      <c r="E34" s="34">
        <v>777007.57</v>
      </c>
      <c r="F34" s="34">
        <v>332000</v>
      </c>
      <c r="G34" s="33" t="s">
        <v>217</v>
      </c>
      <c r="H34" s="40" t="s">
        <v>239</v>
      </c>
      <c r="I34" s="32" t="s">
        <v>238</v>
      </c>
      <c r="J34" s="32"/>
    </row>
    <row r="35" spans="2:10" ht="82.15" customHeight="1">
      <c r="B35" s="31">
        <v>30</v>
      </c>
      <c r="C35" s="32" t="s">
        <v>175</v>
      </c>
      <c r="D35" s="33" t="s">
        <v>185</v>
      </c>
      <c r="E35" s="34">
        <v>0</v>
      </c>
      <c r="F35" s="34">
        <v>359000</v>
      </c>
      <c r="G35" s="33" t="s">
        <v>196</v>
      </c>
      <c r="H35" s="33" t="s">
        <v>253</v>
      </c>
      <c r="I35" s="32" t="s">
        <v>254</v>
      </c>
      <c r="J35" s="32"/>
    </row>
    <row r="36" spans="2:10" ht="43.15" customHeight="1">
      <c r="B36" s="31">
        <v>31</v>
      </c>
      <c r="C36" s="32" t="s">
        <v>179</v>
      </c>
      <c r="D36" s="33" t="s">
        <v>180</v>
      </c>
      <c r="E36" s="34">
        <v>713702.38</v>
      </c>
      <c r="F36" s="34">
        <v>182449</v>
      </c>
      <c r="G36" s="33" t="s">
        <v>218</v>
      </c>
      <c r="H36" s="33" t="s">
        <v>241</v>
      </c>
      <c r="I36" s="32"/>
      <c r="J36" s="32"/>
    </row>
    <row r="37" spans="2:10" ht="58.15" customHeight="1">
      <c r="B37" s="31">
        <v>32</v>
      </c>
      <c r="C37" s="36" t="s">
        <v>181</v>
      </c>
      <c r="D37" s="37" t="s">
        <v>182</v>
      </c>
      <c r="E37" s="34">
        <v>0</v>
      </c>
      <c r="F37" s="34">
        <v>0</v>
      </c>
      <c r="G37" s="33" t="s">
        <v>188</v>
      </c>
      <c r="H37" s="40" t="s">
        <v>230</v>
      </c>
      <c r="I37" s="32"/>
      <c r="J37" s="32"/>
    </row>
    <row r="38" spans="2:10" ht="61.15" customHeight="1">
      <c r="B38" s="31">
        <v>33</v>
      </c>
      <c r="C38" s="36" t="s">
        <v>181</v>
      </c>
      <c r="D38" s="37" t="s">
        <v>183</v>
      </c>
      <c r="E38" s="34">
        <v>0</v>
      </c>
      <c r="F38" s="34">
        <v>0</v>
      </c>
      <c r="G38" s="33" t="s">
        <v>186</v>
      </c>
      <c r="H38" s="33"/>
      <c r="I38" s="32" t="s">
        <v>255</v>
      </c>
      <c r="J38" s="32"/>
    </row>
    <row r="39" spans="2:10" ht="22.15" customHeight="1">
      <c r="B39" s="31"/>
      <c r="C39" s="31"/>
      <c r="D39" s="38" t="s">
        <v>284</v>
      </c>
      <c r="E39" s="39">
        <f>SUM(E6:E38)</f>
        <v>8167479.4100000001</v>
      </c>
      <c r="F39" s="39">
        <f>SUM(F6:F38)</f>
        <v>5040684.5600000005</v>
      </c>
      <c r="G39" s="35"/>
      <c r="H39" s="35"/>
      <c r="I39" s="31"/>
      <c r="J39" s="31"/>
    </row>
    <row r="40" spans="2:10" ht="9.6" customHeight="1"/>
    <row r="41" spans="2:10" ht="20.45" customHeight="1">
      <c r="B41" s="328" t="s">
        <v>260</v>
      </c>
      <c r="C41" s="328"/>
      <c r="D41" s="328"/>
      <c r="E41" s="328"/>
      <c r="F41" s="328"/>
      <c r="G41" s="328"/>
      <c r="H41"/>
      <c r="I41" s="8"/>
      <c r="J41" s="8"/>
    </row>
    <row r="43" spans="2:10" ht="41.45" customHeight="1">
      <c r="B43" s="30" t="s">
        <v>23</v>
      </c>
      <c r="C43" s="30" t="s">
        <v>132</v>
      </c>
      <c r="D43" s="30" t="s">
        <v>20</v>
      </c>
      <c r="E43" s="30" t="s">
        <v>54</v>
      </c>
      <c r="F43" s="30" t="s">
        <v>263</v>
      </c>
      <c r="G43" s="30" t="s">
        <v>205</v>
      </c>
      <c r="H43" s="30"/>
      <c r="I43" s="30"/>
      <c r="J43" s="30"/>
    </row>
    <row r="44" spans="2:10" ht="59.45" customHeight="1">
      <c r="B44" s="31">
        <v>1</v>
      </c>
      <c r="C44" s="32" t="s">
        <v>207</v>
      </c>
      <c r="D44" s="33" t="s">
        <v>206</v>
      </c>
      <c r="E44" s="34">
        <v>0</v>
      </c>
      <c r="F44" s="34">
        <v>55000</v>
      </c>
      <c r="G44" s="35" t="s">
        <v>208</v>
      </c>
      <c r="H44" s="35" t="s">
        <v>240</v>
      </c>
      <c r="I44" s="31"/>
      <c r="J44" s="31"/>
    </row>
    <row r="45" spans="2:10" ht="25.15" customHeight="1">
      <c r="B45" s="31">
        <v>2</v>
      </c>
      <c r="C45" s="32" t="s">
        <v>149</v>
      </c>
      <c r="D45" s="33" t="s">
        <v>212</v>
      </c>
      <c r="E45" s="34">
        <v>0</v>
      </c>
      <c r="F45" s="34">
        <v>55000</v>
      </c>
      <c r="G45" s="35" t="s">
        <v>211</v>
      </c>
      <c r="H45" s="35" t="s">
        <v>240</v>
      </c>
      <c r="I45" s="31"/>
      <c r="J45" s="31"/>
    </row>
    <row r="46" spans="2:10" ht="32.25" customHeight="1">
      <c r="B46" s="31">
        <v>3</v>
      </c>
      <c r="C46" s="32" t="s">
        <v>221</v>
      </c>
      <c r="D46" s="33" t="s">
        <v>261</v>
      </c>
      <c r="E46" s="34">
        <v>0</v>
      </c>
      <c r="F46" s="34">
        <v>30000</v>
      </c>
      <c r="G46" s="35"/>
      <c r="H46" s="35" t="s">
        <v>265</v>
      </c>
      <c r="I46" s="31"/>
      <c r="J46" s="31"/>
    </row>
    <row r="47" spans="2:10" ht="30" customHeight="1">
      <c r="B47" s="31">
        <v>4</v>
      </c>
      <c r="C47" s="32" t="s">
        <v>149</v>
      </c>
      <c r="D47" s="33" t="s">
        <v>264</v>
      </c>
      <c r="E47" s="34">
        <v>0</v>
      </c>
      <c r="F47" s="34">
        <v>100000</v>
      </c>
      <c r="G47" s="35"/>
      <c r="H47" s="35" t="s">
        <v>266</v>
      </c>
      <c r="I47" s="31"/>
      <c r="J47" s="31"/>
    </row>
    <row r="48" spans="2:10" ht="26.25" customHeight="1">
      <c r="B48" s="31">
        <v>5</v>
      </c>
      <c r="C48" s="32" t="s">
        <v>156</v>
      </c>
      <c r="D48" s="33" t="s">
        <v>262</v>
      </c>
      <c r="E48" s="34">
        <v>0</v>
      </c>
      <c r="F48" s="34">
        <v>54000</v>
      </c>
      <c r="G48" s="35"/>
      <c r="H48" s="35" t="s">
        <v>267</v>
      </c>
      <c r="I48" s="31"/>
      <c r="J48" s="31"/>
    </row>
    <row r="49" spans="2:10" ht="26.25" customHeight="1">
      <c r="B49" s="31">
        <v>6</v>
      </c>
      <c r="C49" s="32" t="s">
        <v>133</v>
      </c>
      <c r="D49" s="33" t="s">
        <v>256</v>
      </c>
      <c r="E49" s="34">
        <v>0</v>
      </c>
      <c r="F49" s="34">
        <v>150000</v>
      </c>
      <c r="G49" s="35" t="s">
        <v>257</v>
      </c>
      <c r="H49" s="35" t="s">
        <v>258</v>
      </c>
      <c r="I49" s="31"/>
      <c r="J49" s="31"/>
    </row>
    <row r="50" spans="2:10" ht="26.25" customHeight="1">
      <c r="B50" s="31">
        <v>7</v>
      </c>
      <c r="C50" s="32" t="s">
        <v>162</v>
      </c>
      <c r="D50" s="33" t="s">
        <v>222</v>
      </c>
      <c r="E50" s="34">
        <v>0</v>
      </c>
      <c r="F50" s="34">
        <v>15000</v>
      </c>
      <c r="G50" s="35"/>
      <c r="H50" s="35" t="s">
        <v>267</v>
      </c>
      <c r="I50" s="31"/>
      <c r="J50" s="31"/>
    </row>
    <row r="51" spans="2:10" ht="26.25" customHeight="1">
      <c r="B51" s="31">
        <v>8</v>
      </c>
      <c r="C51" s="32" t="s">
        <v>181</v>
      </c>
      <c r="D51" s="33" t="s">
        <v>259</v>
      </c>
      <c r="E51" s="34">
        <v>0</v>
      </c>
      <c r="F51" s="34">
        <v>0</v>
      </c>
      <c r="G51" s="35"/>
      <c r="H51" s="35"/>
      <c r="I51" s="31"/>
      <c r="J51" s="31"/>
    </row>
    <row r="52" spans="2:10" ht="22.15" customHeight="1">
      <c r="B52" s="31"/>
      <c r="C52" s="31"/>
      <c r="D52" s="38" t="s">
        <v>284</v>
      </c>
      <c r="E52" s="39">
        <f>SUM(E44:E51)</f>
        <v>0</v>
      </c>
      <c r="F52" s="39">
        <f>SUM(F44:F51)</f>
        <v>459000</v>
      </c>
      <c r="G52" s="35"/>
      <c r="H52" s="35"/>
      <c r="I52" s="31"/>
      <c r="J52" s="31"/>
    </row>
    <row r="53" spans="2:10" ht="18" customHeight="1">
      <c r="B53" s="48"/>
      <c r="C53" s="48"/>
      <c r="D53" s="49" t="s">
        <v>285</v>
      </c>
      <c r="E53" s="39">
        <f>+E39+E52</f>
        <v>8167479.4100000001</v>
      </c>
      <c r="F53" s="39">
        <f>+F39+F52</f>
        <v>5499684.5600000005</v>
      </c>
    </row>
    <row r="54" spans="2:10" ht="13.5">
      <c r="B54" s="48"/>
      <c r="C54" s="48"/>
      <c r="D54" s="49" t="s">
        <v>286</v>
      </c>
      <c r="E54" s="50"/>
      <c r="F54" s="51">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7"/>
  <sheetViews>
    <sheetView workbookViewId="0">
      <selection activeCell="F5" sqref="F5:F6"/>
    </sheetView>
  </sheetViews>
  <sheetFormatPr baseColWidth="10" defaultRowHeight="12.75"/>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4" hidden="1" customWidth="1"/>
    <col min="9" max="9" width="0" hidden="1" customWidth="1"/>
    <col min="10" max="10" width="5.42578125" customWidth="1"/>
    <col min="11" max="11" width="11.7109375" bestFit="1" customWidth="1"/>
  </cols>
  <sheetData>
    <row r="2" spans="2:10">
      <c r="B2" s="331" t="s">
        <v>69</v>
      </c>
      <c r="C2" s="331"/>
      <c r="D2" s="331"/>
      <c r="E2" s="331"/>
      <c r="F2" s="331"/>
      <c r="G2" s="331"/>
      <c r="H2" s="331"/>
    </row>
    <row r="3" spans="2:10">
      <c r="C3" s="8"/>
    </row>
    <row r="4" spans="2:10" ht="18" customHeight="1">
      <c r="B4" s="329" t="s">
        <v>70</v>
      </c>
      <c r="C4" s="329" t="s">
        <v>54</v>
      </c>
      <c r="D4" s="329" t="s">
        <v>127</v>
      </c>
      <c r="E4" s="329" t="s">
        <v>126</v>
      </c>
      <c r="F4" s="23"/>
      <c r="G4" s="329" t="s">
        <v>90</v>
      </c>
      <c r="H4" s="332" t="s">
        <v>75</v>
      </c>
      <c r="J4" s="329"/>
    </row>
    <row r="5" spans="2:10" ht="18" customHeight="1">
      <c r="B5" s="330"/>
      <c r="C5" s="330"/>
      <c r="D5" s="330" t="s">
        <v>58</v>
      </c>
      <c r="E5" s="330"/>
      <c r="F5" s="16" t="s">
        <v>74</v>
      </c>
      <c r="G5" s="330"/>
      <c r="H5" s="333"/>
      <c r="J5" s="330"/>
    </row>
    <row r="6" spans="2:10" ht="19.899999999999999" customHeight="1">
      <c r="B6" s="3" t="s">
        <v>71</v>
      </c>
      <c r="C6" s="47">
        <f>+PROYECTOS!H72</f>
        <v>8167479.4100000001</v>
      </c>
      <c r="D6" s="4">
        <f>+PROYECTOS!I72</f>
        <v>5499684.5600000005</v>
      </c>
      <c r="E6" s="4">
        <f t="shared" ref="E6:E11" si="0">+C6-D6</f>
        <v>2667794.8499999996</v>
      </c>
      <c r="F6" s="4"/>
      <c r="G6" s="4"/>
      <c r="H6" s="15"/>
      <c r="I6" s="9"/>
      <c r="J6" s="44">
        <f>+E6/C6</f>
        <v>0.32663625043653455</v>
      </c>
    </row>
    <row r="7" spans="2:10" ht="19.899999999999999" customHeight="1">
      <c r="B7" s="3" t="s">
        <v>76</v>
      </c>
      <c r="C7" s="47">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5"/>
      <c r="I7" s="9"/>
      <c r="J7" s="44">
        <f>+E7/C7</f>
        <v>0.34711406605378248</v>
      </c>
    </row>
    <row r="8" spans="2:10" ht="19.899999999999999" customHeight="1">
      <c r="B8" s="3" t="s">
        <v>64</v>
      </c>
      <c r="C8" s="47">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5"/>
      <c r="I8" s="9"/>
      <c r="J8" s="44">
        <f>+E8/C8</f>
        <v>0.28200016856402166</v>
      </c>
    </row>
    <row r="9" spans="2:10" ht="19.899999999999999" customHeight="1">
      <c r="B9" s="3" t="s">
        <v>77</v>
      </c>
      <c r="C9" s="47">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5"/>
      <c r="I9" s="9"/>
      <c r="J9" s="44">
        <f>+E9/C9</f>
        <v>0.34847747862991313</v>
      </c>
    </row>
    <row r="10" spans="2:10" ht="19.899999999999999" customHeight="1">
      <c r="B10" s="3" t="s">
        <v>283</v>
      </c>
      <c r="C10" s="47">
        <v>0</v>
      </c>
      <c r="D10" s="4">
        <f>+PROYECTOS!I32</f>
        <v>22000000</v>
      </c>
      <c r="E10" s="4">
        <f t="shared" si="0"/>
        <v>-22000000</v>
      </c>
      <c r="F10" s="4"/>
      <c r="G10" s="4"/>
      <c r="H10" s="15"/>
      <c r="I10" s="25"/>
      <c r="J10" s="44">
        <v>0</v>
      </c>
    </row>
    <row r="11" spans="2:10" ht="19.899999999999999" customHeight="1">
      <c r="B11" s="17" t="s">
        <v>73</v>
      </c>
      <c r="C11" s="18">
        <f>SUM(C6:C10)</f>
        <v>157683525.25999999</v>
      </c>
      <c r="D11" s="18">
        <f>SUM(D6:D10)</f>
        <v>127538148.192</v>
      </c>
      <c r="E11" s="18">
        <f t="shared" si="0"/>
        <v>30145377.067999989</v>
      </c>
      <c r="F11" s="19"/>
      <c r="G11" s="18"/>
      <c r="H11" s="20"/>
      <c r="J11" s="45">
        <f>+E11/C11</f>
        <v>0.19117645307773348</v>
      </c>
    </row>
    <row r="12" spans="2:10">
      <c r="B12" s="10"/>
      <c r="C12" s="11"/>
      <c r="D12" s="10"/>
      <c r="E12" s="10"/>
      <c r="F12" s="10"/>
      <c r="G12" s="10"/>
      <c r="J12" s="10"/>
    </row>
    <row r="13" spans="2:10">
      <c r="D13" s="24"/>
      <c r="E13" s="46"/>
    </row>
    <row r="14" spans="2:10">
      <c r="C14" s="24"/>
      <c r="D14" s="24"/>
    </row>
    <row r="15" spans="2:10">
      <c r="D15" s="24"/>
    </row>
    <row r="17" spans="4:4">
      <c r="D17" s="24"/>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5"/>
  <sheetViews>
    <sheetView tabSelected="1" topLeftCell="E4" zoomScale="80" zoomScaleNormal="80" zoomScaleSheetLayoutView="75" workbookViewId="0">
      <pane xSplit="3825" ySplit="2025" topLeftCell="F140" activePane="bottomRight"/>
      <selection activeCell="L23" sqref="L23"/>
      <selection pane="topRight" activeCell="I4" sqref="I4"/>
      <selection pane="bottomLeft" activeCell="E24" sqref="E24"/>
      <selection pane="bottomRight" activeCell="I150" sqref="I150"/>
    </sheetView>
  </sheetViews>
  <sheetFormatPr baseColWidth="10" defaultColWidth="11.42578125" defaultRowHeight="12.75"/>
  <cols>
    <col min="1" max="1" width="4" style="102" hidden="1" customWidth="1"/>
    <col min="2" max="2" width="11.7109375" style="100" hidden="1" customWidth="1"/>
    <col min="3" max="3" width="13.7109375" style="100" hidden="1" customWidth="1"/>
    <col min="4" max="4" width="21.140625" style="100" hidden="1" customWidth="1"/>
    <col min="5" max="5" width="41.42578125" style="95" customWidth="1"/>
    <col min="6" max="6" width="24.140625" style="100" customWidth="1"/>
    <col min="7" max="7" width="23.5703125" style="95" hidden="1" customWidth="1"/>
    <col min="8" max="8" width="64.85546875" style="100" customWidth="1"/>
    <col min="9" max="9" width="52.7109375" style="101" customWidth="1"/>
    <col min="10" max="10" width="23.5703125" style="100" customWidth="1"/>
    <col min="11" max="11" width="21.140625" style="100" customWidth="1"/>
    <col min="12" max="12" width="29.85546875" style="100" customWidth="1"/>
    <col min="13" max="13" width="18.140625" style="100" customWidth="1"/>
    <col min="14" max="14" width="22.85546875" style="100" customWidth="1"/>
    <col min="15" max="15" width="50.5703125" style="103" customWidth="1"/>
    <col min="16" max="16" width="31.85546875" style="103" customWidth="1"/>
    <col min="17" max="17" width="38.42578125" style="103" customWidth="1"/>
    <col min="18" max="18" width="33.5703125" style="102" customWidth="1"/>
    <col min="19" max="16384" width="11.42578125" style="102"/>
  </cols>
  <sheetData>
    <row r="1" spans="1:18" ht="42" customHeight="1">
      <c r="G1" s="100"/>
      <c r="I1" s="100"/>
    </row>
    <row r="2" spans="1:18" ht="42" customHeight="1" thickBot="1"/>
    <row r="3" spans="1:18" s="105" customFormat="1" ht="36.75" customHeight="1" thickBot="1">
      <c r="B3" s="342" t="s">
        <v>519</v>
      </c>
      <c r="C3" s="343"/>
      <c r="D3" s="343"/>
      <c r="E3" s="343"/>
      <c r="F3" s="343"/>
      <c r="G3" s="343"/>
      <c r="H3" s="344"/>
      <c r="I3" s="96"/>
      <c r="J3" s="96"/>
      <c r="K3" s="96"/>
      <c r="L3" s="96"/>
      <c r="M3" s="96"/>
      <c r="N3" s="96"/>
      <c r="O3" s="96"/>
      <c r="P3" s="96"/>
      <c r="Q3" s="104"/>
    </row>
    <row r="4" spans="1:18" s="105" customFormat="1" ht="40.5" customHeight="1" thickBot="1">
      <c r="A4" s="106"/>
      <c r="B4" s="356" t="s">
        <v>23</v>
      </c>
      <c r="C4" s="356" t="s">
        <v>302</v>
      </c>
      <c r="D4" s="356" t="s">
        <v>301</v>
      </c>
      <c r="E4" s="356" t="s">
        <v>300</v>
      </c>
      <c r="F4" s="356" t="s">
        <v>299</v>
      </c>
      <c r="G4" s="356" t="s">
        <v>410</v>
      </c>
      <c r="H4" s="356" t="s">
        <v>298</v>
      </c>
      <c r="I4" s="371" t="s">
        <v>289</v>
      </c>
      <c r="J4" s="368" t="s">
        <v>290</v>
      </c>
      <c r="K4" s="369"/>
      <c r="L4" s="369"/>
      <c r="M4" s="369"/>
      <c r="N4" s="370"/>
      <c r="O4" s="107" t="s">
        <v>303</v>
      </c>
      <c r="P4" s="107" t="s">
        <v>291</v>
      </c>
      <c r="Q4" s="107" t="s">
        <v>292</v>
      </c>
    </row>
    <row r="5" spans="1:18" s="105" customFormat="1" ht="72" customHeight="1" thickBot="1">
      <c r="A5" s="106"/>
      <c r="B5" s="357"/>
      <c r="C5" s="357"/>
      <c r="D5" s="357"/>
      <c r="E5" s="357"/>
      <c r="F5" s="357"/>
      <c r="G5" s="357"/>
      <c r="H5" s="357"/>
      <c r="I5" s="372"/>
      <c r="J5" s="116" t="s">
        <v>293</v>
      </c>
      <c r="K5" s="116" t="s">
        <v>294</v>
      </c>
      <c r="L5" s="116" t="s">
        <v>295</v>
      </c>
      <c r="M5" s="116" t="s">
        <v>296</v>
      </c>
      <c r="N5" s="116" t="s">
        <v>297</v>
      </c>
      <c r="O5" s="144" t="s">
        <v>303</v>
      </c>
      <c r="P5" s="144" t="s">
        <v>291</v>
      </c>
      <c r="Q5" s="144" t="s">
        <v>292</v>
      </c>
    </row>
    <row r="6" spans="1:18" s="276" customFormat="1" ht="52.5" customHeight="1">
      <c r="A6" s="272"/>
      <c r="B6" s="358">
        <v>1</v>
      </c>
      <c r="C6" s="378">
        <v>211309</v>
      </c>
      <c r="D6" s="373">
        <v>41156</v>
      </c>
      <c r="E6" s="334" t="s">
        <v>9</v>
      </c>
      <c r="F6" s="255" t="s">
        <v>95</v>
      </c>
      <c r="G6" s="294">
        <v>0</v>
      </c>
      <c r="H6" s="258" t="s">
        <v>367</v>
      </c>
      <c r="I6" s="258" t="s">
        <v>367</v>
      </c>
      <c r="J6" s="255" t="s">
        <v>368</v>
      </c>
      <c r="K6" s="255" t="s">
        <v>369</v>
      </c>
      <c r="L6" s="294">
        <v>162000</v>
      </c>
      <c r="M6" s="255" t="s">
        <v>370</v>
      </c>
      <c r="N6" s="295"/>
      <c r="O6" s="255"/>
      <c r="P6" s="255"/>
      <c r="Q6" s="296"/>
    </row>
    <row r="7" spans="1:18" s="276" customFormat="1" ht="191.25" customHeight="1">
      <c r="A7" s="272"/>
      <c r="B7" s="359"/>
      <c r="C7" s="379"/>
      <c r="D7" s="374"/>
      <c r="E7" s="335"/>
      <c r="F7" s="256" t="s">
        <v>72</v>
      </c>
      <c r="G7" s="274">
        <v>0</v>
      </c>
      <c r="H7" s="277" t="s">
        <v>576</v>
      </c>
      <c r="I7" s="278" t="s">
        <v>577</v>
      </c>
      <c r="J7" s="256" t="s">
        <v>578</v>
      </c>
      <c r="K7" s="275"/>
      <c r="L7" s="279">
        <v>8342317.4299999997</v>
      </c>
      <c r="M7" s="275" t="s">
        <v>580</v>
      </c>
      <c r="N7" s="280">
        <v>43400</v>
      </c>
      <c r="O7" s="275" t="s">
        <v>582</v>
      </c>
      <c r="P7" s="180"/>
      <c r="Q7" s="327"/>
    </row>
    <row r="8" spans="1:18" s="276" customFormat="1" ht="62.25" customHeight="1">
      <c r="A8" s="272"/>
      <c r="B8" s="360"/>
      <c r="C8" s="380"/>
      <c r="D8" s="375"/>
      <c r="E8" s="335"/>
      <c r="F8" s="256" t="s">
        <v>333</v>
      </c>
      <c r="G8" s="274">
        <v>70000</v>
      </c>
      <c r="H8" s="281" t="s">
        <v>477</v>
      </c>
      <c r="I8" s="256" t="s">
        <v>472</v>
      </c>
      <c r="J8" s="256"/>
      <c r="K8" s="256" t="s">
        <v>579</v>
      </c>
      <c r="L8" s="279">
        <v>1164239.82</v>
      </c>
      <c r="M8" s="275" t="s">
        <v>581</v>
      </c>
      <c r="N8" s="280">
        <v>43400</v>
      </c>
      <c r="O8" s="275"/>
      <c r="P8" s="275"/>
      <c r="Q8" s="293"/>
    </row>
    <row r="9" spans="1:18" s="276" customFormat="1" ht="145.5" customHeight="1" thickBot="1">
      <c r="A9" s="272"/>
      <c r="B9" s="361"/>
      <c r="C9" s="381"/>
      <c r="D9" s="376"/>
      <c r="E9" s="336"/>
      <c r="F9" s="212" t="s">
        <v>288</v>
      </c>
      <c r="G9" s="426">
        <v>1255694</v>
      </c>
      <c r="H9" s="427" t="s">
        <v>547</v>
      </c>
      <c r="I9" s="221" t="s">
        <v>518</v>
      </c>
      <c r="J9" s="297"/>
      <c r="K9" s="297"/>
      <c r="L9" s="260"/>
      <c r="M9" s="297">
        <v>749</v>
      </c>
      <c r="N9" s="297"/>
      <c r="O9" s="179"/>
      <c r="P9" s="179"/>
      <c r="Q9" s="298"/>
      <c r="R9" s="284"/>
    </row>
    <row r="10" spans="1:18" s="276" customFormat="1" ht="30">
      <c r="A10" s="272"/>
      <c r="B10" s="334">
        <v>2</v>
      </c>
      <c r="C10" s="337">
        <v>237720</v>
      </c>
      <c r="D10" s="352">
        <v>41421</v>
      </c>
      <c r="E10" s="341" t="s">
        <v>10</v>
      </c>
      <c r="F10" s="262" t="s">
        <v>95</v>
      </c>
      <c r="G10" s="285">
        <v>0</v>
      </c>
      <c r="H10" s="286" t="s">
        <v>367</v>
      </c>
      <c r="I10" s="190" t="s">
        <v>376</v>
      </c>
      <c r="J10" s="186" t="s">
        <v>371</v>
      </c>
      <c r="K10" s="186" t="s">
        <v>369</v>
      </c>
      <c r="L10" s="287">
        <v>275000</v>
      </c>
      <c r="M10" s="186" t="s">
        <v>370</v>
      </c>
      <c r="N10" s="288" t="s">
        <v>372</v>
      </c>
      <c r="O10" s="186"/>
      <c r="P10" s="262"/>
      <c r="Q10" s="289"/>
      <c r="R10" s="284"/>
    </row>
    <row r="11" spans="1:18" s="276" customFormat="1" ht="235.5" customHeight="1">
      <c r="A11" s="272"/>
      <c r="B11" s="335"/>
      <c r="C11" s="338"/>
      <c r="D11" s="353"/>
      <c r="E11" s="338"/>
      <c r="F11" s="256" t="s">
        <v>72</v>
      </c>
      <c r="G11" s="290">
        <v>1467491.49</v>
      </c>
      <c r="H11" s="246" t="s">
        <v>521</v>
      </c>
      <c r="I11" s="256" t="s">
        <v>409</v>
      </c>
      <c r="J11" s="291" t="s">
        <v>437</v>
      </c>
      <c r="K11" s="275"/>
      <c r="L11" s="450">
        <v>18514392.77</v>
      </c>
      <c r="M11" s="275" t="s">
        <v>486</v>
      </c>
      <c r="N11" s="292">
        <v>43520</v>
      </c>
      <c r="O11" s="275" t="s">
        <v>439</v>
      </c>
      <c r="P11" s="180"/>
      <c r="Q11" s="293"/>
      <c r="R11" s="284"/>
    </row>
    <row r="12" spans="1:18" ht="46.5" customHeight="1">
      <c r="A12" s="114"/>
      <c r="B12" s="377"/>
      <c r="C12" s="366"/>
      <c r="D12" s="354"/>
      <c r="E12" s="366"/>
      <c r="F12" s="215" t="s">
        <v>333</v>
      </c>
      <c r="G12" s="219">
        <v>708300</v>
      </c>
      <c r="H12" s="246" t="s">
        <v>522</v>
      </c>
      <c r="I12" s="190" t="s">
        <v>376</v>
      </c>
      <c r="J12" s="148"/>
      <c r="K12" s="148" t="s">
        <v>438</v>
      </c>
      <c r="L12" s="451">
        <v>2168458.31</v>
      </c>
      <c r="M12" s="148"/>
      <c r="N12" s="185">
        <v>43520</v>
      </c>
      <c r="O12" s="240"/>
      <c r="P12" s="215"/>
      <c r="Q12" s="180"/>
      <c r="R12" s="100"/>
    </row>
    <row r="13" spans="1:18" s="141" customFormat="1" ht="104.25" customHeight="1" thickBot="1">
      <c r="A13" s="114"/>
      <c r="B13" s="336"/>
      <c r="C13" s="339"/>
      <c r="D13" s="355"/>
      <c r="E13" s="339"/>
      <c r="F13" s="212" t="s">
        <v>77</v>
      </c>
      <c r="G13" s="426">
        <v>1500000</v>
      </c>
      <c r="H13" s="221" t="s">
        <v>517</v>
      </c>
      <c r="I13" s="428" t="s">
        <v>548</v>
      </c>
      <c r="J13" s="221"/>
      <c r="K13" s="221"/>
      <c r="L13" s="221"/>
      <c r="M13" s="221"/>
      <c r="N13" s="221"/>
      <c r="O13" s="241"/>
      <c r="P13" s="212"/>
      <c r="Q13" s="110"/>
      <c r="R13" s="140"/>
    </row>
    <row r="14" spans="1:18" ht="96.75" customHeight="1" thickBot="1">
      <c r="A14" s="114"/>
      <c r="B14" s="362">
        <v>3</v>
      </c>
      <c r="C14" s="337">
        <v>238552</v>
      </c>
      <c r="D14" s="352">
        <v>41591</v>
      </c>
      <c r="E14" s="349" t="s">
        <v>12</v>
      </c>
      <c r="F14" s="349" t="s">
        <v>95</v>
      </c>
      <c r="G14" s="266">
        <v>0</v>
      </c>
      <c r="H14" s="258" t="s">
        <v>491</v>
      </c>
      <c r="I14" s="255" t="s">
        <v>373</v>
      </c>
      <c r="J14" s="255" t="s">
        <v>374</v>
      </c>
      <c r="K14" s="255" t="s">
        <v>375</v>
      </c>
      <c r="L14" s="97">
        <v>138599.91</v>
      </c>
      <c r="M14" s="211" t="s">
        <v>370</v>
      </c>
      <c r="N14" s="202"/>
      <c r="O14" s="211"/>
      <c r="P14" s="211"/>
      <c r="Q14" s="108"/>
      <c r="R14" s="100"/>
    </row>
    <row r="15" spans="1:18" ht="143.44999999999999" customHeight="1">
      <c r="A15" s="114"/>
      <c r="B15" s="363"/>
      <c r="C15" s="341"/>
      <c r="D15" s="365"/>
      <c r="E15" s="350"/>
      <c r="F15" s="367"/>
      <c r="G15" s="267"/>
      <c r="H15" s="183" t="s">
        <v>583</v>
      </c>
      <c r="I15" s="120" t="s">
        <v>560</v>
      </c>
      <c r="J15" s="255" t="s">
        <v>375</v>
      </c>
      <c r="K15" s="255"/>
      <c r="L15" s="147"/>
      <c r="M15" s="120"/>
      <c r="N15" s="121"/>
      <c r="O15" s="120"/>
      <c r="P15" s="120"/>
      <c r="Q15" s="122"/>
      <c r="R15" s="100"/>
    </row>
    <row r="16" spans="1:18" ht="129" customHeight="1">
      <c r="A16" s="114"/>
      <c r="B16" s="363"/>
      <c r="C16" s="338"/>
      <c r="D16" s="353"/>
      <c r="E16" s="350"/>
      <c r="F16" s="256" t="s">
        <v>72</v>
      </c>
      <c r="G16" s="274">
        <v>1381449.84</v>
      </c>
      <c r="H16" s="220" t="s">
        <v>584</v>
      </c>
      <c r="I16" s="278" t="s">
        <v>559</v>
      </c>
      <c r="J16" s="256" t="s">
        <v>585</v>
      </c>
      <c r="K16" s="256"/>
      <c r="L16" s="175">
        <v>12244896.16</v>
      </c>
      <c r="M16" s="173" t="s">
        <v>487</v>
      </c>
      <c r="N16" s="173" t="s">
        <v>326</v>
      </c>
      <c r="O16" s="128" t="s">
        <v>321</v>
      </c>
      <c r="P16" s="180"/>
      <c r="Q16" s="109"/>
      <c r="R16" s="100"/>
    </row>
    <row r="17" spans="1:18" ht="83.25" customHeight="1">
      <c r="A17" s="114"/>
      <c r="B17" s="363"/>
      <c r="C17" s="366"/>
      <c r="D17" s="354"/>
      <c r="E17" s="350"/>
      <c r="F17" s="256" t="s">
        <v>333</v>
      </c>
      <c r="G17" s="99">
        <v>481812.97</v>
      </c>
      <c r="H17" s="246" t="s">
        <v>520</v>
      </c>
      <c r="I17" s="173" t="s">
        <v>376</v>
      </c>
      <c r="J17" s="173"/>
      <c r="K17" s="173" t="s">
        <v>586</v>
      </c>
      <c r="L17" s="175">
        <v>1144092.5</v>
      </c>
      <c r="M17" s="173"/>
      <c r="N17" s="173" t="s">
        <v>326</v>
      </c>
      <c r="O17" s="130"/>
      <c r="P17" s="215"/>
      <c r="Q17" s="327" t="s">
        <v>542</v>
      </c>
      <c r="R17" s="100"/>
    </row>
    <row r="18" spans="1:18" s="141" customFormat="1" ht="144" customHeight="1" thickBot="1">
      <c r="A18" s="114"/>
      <c r="B18" s="364"/>
      <c r="C18" s="198"/>
      <c r="D18" s="229"/>
      <c r="E18" s="351"/>
      <c r="F18" s="212" t="s">
        <v>77</v>
      </c>
      <c r="G18" s="98">
        <v>2278554</v>
      </c>
      <c r="H18" s="428" t="s">
        <v>481</v>
      </c>
      <c r="I18" s="221" t="s">
        <v>549</v>
      </c>
      <c r="J18" s="212"/>
      <c r="K18" s="242"/>
      <c r="L18" s="212"/>
      <c r="M18" s="98"/>
      <c r="N18" s="212"/>
      <c r="O18" s="212"/>
      <c r="P18" s="212"/>
      <c r="Q18" s="110"/>
      <c r="R18" s="140"/>
    </row>
    <row r="19" spans="1:18" ht="66" customHeight="1">
      <c r="A19" s="114"/>
      <c r="B19" s="363">
        <v>4</v>
      </c>
      <c r="C19" s="224">
        <v>269832</v>
      </c>
      <c r="D19" s="226">
        <v>41592</v>
      </c>
      <c r="E19" s="382" t="s">
        <v>311</v>
      </c>
      <c r="F19" s="120" t="s">
        <v>95</v>
      </c>
      <c r="G19" s="147">
        <v>0</v>
      </c>
      <c r="H19" s="183" t="s">
        <v>367</v>
      </c>
      <c r="I19" s="183" t="s">
        <v>419</v>
      </c>
      <c r="J19" s="120" t="s">
        <v>375</v>
      </c>
      <c r="K19" s="120" t="s">
        <v>375</v>
      </c>
      <c r="L19" s="120"/>
      <c r="M19" s="120"/>
      <c r="N19" s="121"/>
      <c r="O19" s="120"/>
      <c r="P19" s="120"/>
      <c r="Q19" s="122"/>
      <c r="R19" s="100"/>
    </row>
    <row r="20" spans="1:18" ht="90">
      <c r="A20" s="114"/>
      <c r="B20" s="363"/>
      <c r="C20" s="159"/>
      <c r="D20" s="227"/>
      <c r="E20" s="382"/>
      <c r="F20" s="173" t="s">
        <v>72</v>
      </c>
      <c r="G20" s="99">
        <v>0</v>
      </c>
      <c r="H20" s="159" t="s">
        <v>411</v>
      </c>
      <c r="I20" s="159" t="s">
        <v>440</v>
      </c>
      <c r="J20" s="173" t="s">
        <v>322</v>
      </c>
      <c r="K20" s="173"/>
      <c r="L20" s="149">
        <v>1836450.17</v>
      </c>
      <c r="M20" s="173" t="s">
        <v>324</v>
      </c>
      <c r="N20" s="150" t="s">
        <v>390</v>
      </c>
      <c r="O20" s="128" t="s">
        <v>321</v>
      </c>
      <c r="P20" s="173" t="s">
        <v>325</v>
      </c>
      <c r="Q20" s="109" t="s">
        <v>325</v>
      </c>
      <c r="R20" s="100"/>
    </row>
    <row r="21" spans="1:18" ht="45">
      <c r="A21" s="114"/>
      <c r="B21" s="363"/>
      <c r="C21" s="225"/>
      <c r="D21" s="228"/>
      <c r="E21" s="382"/>
      <c r="F21" s="215" t="s">
        <v>393</v>
      </c>
      <c r="G21" s="151">
        <v>0</v>
      </c>
      <c r="H21" s="148" t="s">
        <v>412</v>
      </c>
      <c r="I21" s="159" t="s">
        <v>409</v>
      </c>
      <c r="J21" s="215"/>
      <c r="K21" s="173" t="s">
        <v>323</v>
      </c>
      <c r="L21" s="149">
        <v>197579.2</v>
      </c>
      <c r="M21" s="173" t="s">
        <v>413</v>
      </c>
      <c r="N21" s="150" t="s">
        <v>390</v>
      </c>
      <c r="O21" s="130"/>
      <c r="P21" s="215"/>
      <c r="Q21" s="125"/>
      <c r="R21" s="100"/>
    </row>
    <row r="22" spans="1:18" s="141" customFormat="1" ht="112.5" customHeight="1" thickBot="1">
      <c r="A22" s="114"/>
      <c r="B22" s="364"/>
      <c r="C22" s="198"/>
      <c r="D22" s="229"/>
      <c r="E22" s="394"/>
      <c r="F22" s="212" t="s">
        <v>77</v>
      </c>
      <c r="G22" s="426">
        <v>9660</v>
      </c>
      <c r="H22" s="174" t="s">
        <v>587</v>
      </c>
      <c r="I22" s="148" t="s">
        <v>485</v>
      </c>
      <c r="J22" s="212"/>
      <c r="K22" s="243"/>
      <c r="L22" s="212"/>
      <c r="M22" s="98"/>
      <c r="N22" s="212"/>
      <c r="O22" s="212"/>
      <c r="P22" s="212"/>
      <c r="Q22" s="110"/>
      <c r="R22" s="140"/>
    </row>
    <row r="23" spans="1:18" ht="66" customHeight="1">
      <c r="A23" s="114"/>
      <c r="B23" s="345">
        <v>5</v>
      </c>
      <c r="C23" s="211"/>
      <c r="D23" s="202"/>
      <c r="E23" s="393" t="s">
        <v>417</v>
      </c>
      <c r="F23" s="211" t="s">
        <v>95</v>
      </c>
      <c r="G23" s="97">
        <v>0</v>
      </c>
      <c r="H23" s="145" t="s">
        <v>367</v>
      </c>
      <c r="I23" s="152" t="s">
        <v>387</v>
      </c>
      <c r="J23" s="211" t="s">
        <v>375</v>
      </c>
      <c r="K23" s="211" t="s">
        <v>375</v>
      </c>
      <c r="L23" s="117"/>
      <c r="M23" s="126"/>
      <c r="N23" s="126"/>
      <c r="O23" s="126"/>
      <c r="P23" s="126"/>
      <c r="Q23" s="127"/>
      <c r="R23" s="100"/>
    </row>
    <row r="24" spans="1:18" ht="75">
      <c r="A24" s="114"/>
      <c r="B24" s="346"/>
      <c r="C24" s="173"/>
      <c r="D24" s="203"/>
      <c r="E24" s="382"/>
      <c r="F24" s="128" t="s">
        <v>72</v>
      </c>
      <c r="G24" s="160">
        <v>0</v>
      </c>
      <c r="H24" s="183" t="s">
        <v>421</v>
      </c>
      <c r="I24" s="250" t="s">
        <v>422</v>
      </c>
      <c r="J24" s="128" t="s">
        <v>319</v>
      </c>
      <c r="K24" s="128"/>
      <c r="L24" s="153">
        <v>3701972.11</v>
      </c>
      <c r="M24" s="128" t="s">
        <v>488</v>
      </c>
      <c r="N24" s="128" t="s">
        <v>329</v>
      </c>
      <c r="O24" s="128" t="s">
        <v>321</v>
      </c>
      <c r="P24" s="128"/>
      <c r="Q24" s="129"/>
      <c r="R24" s="100"/>
    </row>
    <row r="25" spans="1:18" ht="45">
      <c r="A25" s="114"/>
      <c r="B25" s="347"/>
      <c r="C25" s="215"/>
      <c r="D25" s="214"/>
      <c r="E25" s="382"/>
      <c r="F25" s="215" t="s">
        <v>393</v>
      </c>
      <c r="G25" s="161">
        <v>78642.13</v>
      </c>
      <c r="H25" s="148" t="s">
        <v>478</v>
      </c>
      <c r="I25" s="251" t="s">
        <v>409</v>
      </c>
      <c r="J25" s="128"/>
      <c r="K25" s="128" t="s">
        <v>320</v>
      </c>
      <c r="L25" s="153">
        <v>453431.52</v>
      </c>
      <c r="M25" s="128" t="s">
        <v>489</v>
      </c>
      <c r="N25" s="128" t="s">
        <v>329</v>
      </c>
      <c r="O25" s="130"/>
      <c r="P25" s="130"/>
      <c r="Q25" s="131"/>
      <c r="R25" s="100"/>
    </row>
    <row r="26" spans="1:18" ht="84.75" customHeight="1">
      <c r="A26" s="114"/>
      <c r="B26" s="347"/>
      <c r="C26" s="215"/>
      <c r="D26" s="214"/>
      <c r="E26" s="382"/>
      <c r="F26" s="215" t="s">
        <v>450</v>
      </c>
      <c r="G26" s="195"/>
      <c r="H26" s="220" t="s">
        <v>479</v>
      </c>
      <c r="I26" s="220" t="s">
        <v>588</v>
      </c>
      <c r="J26" s="128" t="s">
        <v>452</v>
      </c>
      <c r="K26" s="128"/>
      <c r="L26" s="153">
        <v>1075397.76</v>
      </c>
      <c r="M26" s="128" t="s">
        <v>454</v>
      </c>
      <c r="N26" s="128" t="s">
        <v>455</v>
      </c>
      <c r="O26" s="128" t="s">
        <v>321</v>
      </c>
      <c r="P26" s="130"/>
      <c r="Q26" s="131"/>
      <c r="R26" s="100"/>
    </row>
    <row r="27" spans="1:18" ht="45">
      <c r="A27" s="114"/>
      <c r="B27" s="347"/>
      <c r="C27" s="215"/>
      <c r="D27" s="214"/>
      <c r="E27" s="382"/>
      <c r="F27" s="215" t="s">
        <v>451</v>
      </c>
      <c r="G27" s="161"/>
      <c r="H27" s="220" t="s">
        <v>479</v>
      </c>
      <c r="I27" s="220" t="s">
        <v>588</v>
      </c>
      <c r="J27" s="128"/>
      <c r="K27" s="128" t="s">
        <v>453</v>
      </c>
      <c r="L27" s="175">
        <v>133688.85999999999</v>
      </c>
      <c r="M27" s="128"/>
      <c r="N27" s="128"/>
      <c r="O27" s="130"/>
      <c r="P27" s="130"/>
      <c r="Q27" s="131"/>
      <c r="R27" s="100"/>
    </row>
    <row r="28" spans="1:18" s="141" customFormat="1" ht="127.5" customHeight="1" thickBot="1">
      <c r="A28" s="114"/>
      <c r="B28" s="348"/>
      <c r="C28" s="212"/>
      <c r="D28" s="204"/>
      <c r="E28" s="394"/>
      <c r="F28" s="212" t="s">
        <v>77</v>
      </c>
      <c r="G28" s="98">
        <v>1554612</v>
      </c>
      <c r="H28" s="197" t="s">
        <v>482</v>
      </c>
      <c r="I28" s="183" t="s">
        <v>589</v>
      </c>
      <c r="J28" s="222"/>
      <c r="K28" s="222"/>
      <c r="L28" s="223"/>
      <c r="M28" s="222"/>
      <c r="N28" s="222"/>
      <c r="O28" s="163"/>
      <c r="P28" s="163"/>
      <c r="Q28" s="164"/>
      <c r="R28" s="140"/>
    </row>
    <row r="29" spans="1:18" ht="99.75" customHeight="1">
      <c r="A29" s="114"/>
      <c r="B29" s="345">
        <v>6</v>
      </c>
      <c r="C29" s="211"/>
      <c r="D29" s="202"/>
      <c r="E29" s="429" t="s">
        <v>328</v>
      </c>
      <c r="F29" s="211" t="s">
        <v>95</v>
      </c>
      <c r="G29" s="97">
        <v>0</v>
      </c>
      <c r="H29" s="145" t="s">
        <v>356</v>
      </c>
      <c r="I29" s="145" t="s">
        <v>391</v>
      </c>
      <c r="J29" s="211" t="s">
        <v>375</v>
      </c>
      <c r="K29" s="211" t="s">
        <v>375</v>
      </c>
      <c r="L29" s="102"/>
      <c r="M29" s="126"/>
      <c r="N29" s="126"/>
      <c r="O29" s="126"/>
      <c r="P29" s="126"/>
      <c r="Q29" s="127"/>
      <c r="R29" s="100"/>
    </row>
    <row r="30" spans="1:18" ht="122.25" customHeight="1">
      <c r="A30" s="114"/>
      <c r="B30" s="346"/>
      <c r="C30" s="173"/>
      <c r="D30" s="203"/>
      <c r="E30" s="430"/>
      <c r="F30" s="128" t="s">
        <v>72</v>
      </c>
      <c r="G30" s="230">
        <v>178475</v>
      </c>
      <c r="H30" s="246" t="s">
        <v>561</v>
      </c>
      <c r="I30" s="148" t="s">
        <v>409</v>
      </c>
      <c r="J30" s="187" t="s">
        <v>330</v>
      </c>
      <c r="K30" s="120"/>
      <c r="L30" s="177">
        <v>4110224.82</v>
      </c>
      <c r="M30" s="120" t="s">
        <v>490</v>
      </c>
      <c r="N30" s="128" t="s">
        <v>331</v>
      </c>
      <c r="O30" s="128" t="s">
        <v>321</v>
      </c>
      <c r="P30" s="128"/>
      <c r="Q30" s="129"/>
      <c r="R30" s="100"/>
    </row>
    <row r="31" spans="1:18" ht="84.75" customHeight="1">
      <c r="A31" s="114"/>
      <c r="B31" s="347"/>
      <c r="C31" s="215"/>
      <c r="D31" s="214"/>
      <c r="E31" s="431"/>
      <c r="F31" s="130" t="s">
        <v>393</v>
      </c>
      <c r="G31" s="195">
        <v>65481</v>
      </c>
      <c r="H31" s="246" t="s">
        <v>520</v>
      </c>
      <c r="I31" s="148" t="s">
        <v>409</v>
      </c>
      <c r="J31" s="190"/>
      <c r="K31" s="173" t="s">
        <v>392</v>
      </c>
      <c r="L31" s="177">
        <v>483847.2</v>
      </c>
      <c r="M31" s="173"/>
      <c r="N31" s="128" t="s">
        <v>331</v>
      </c>
      <c r="O31" s="130"/>
      <c r="P31" s="130"/>
      <c r="Q31" s="131"/>
      <c r="R31" s="100"/>
    </row>
    <row r="32" spans="1:18" s="141" customFormat="1" ht="137.25" customHeight="1" thickBot="1">
      <c r="A32" s="114"/>
      <c r="B32" s="348"/>
      <c r="C32" s="212"/>
      <c r="D32" s="204"/>
      <c r="E32" s="432"/>
      <c r="F32" s="212" t="s">
        <v>77</v>
      </c>
      <c r="G32" s="98">
        <v>59931</v>
      </c>
      <c r="H32" s="433" t="s">
        <v>516</v>
      </c>
      <c r="I32" s="428" t="s">
        <v>589</v>
      </c>
      <c r="J32" s="201"/>
      <c r="K32" s="201"/>
      <c r="L32" s="178"/>
      <c r="M32" s="201"/>
      <c r="N32" s="163"/>
      <c r="O32" s="163"/>
      <c r="P32" s="163"/>
      <c r="Q32" s="164"/>
      <c r="R32" s="140"/>
    </row>
    <row r="33" spans="1:18" ht="111" customHeight="1">
      <c r="B33" s="334">
        <v>7</v>
      </c>
      <c r="C33" s="211"/>
      <c r="D33" s="202"/>
      <c r="E33" s="337" t="s">
        <v>357</v>
      </c>
      <c r="F33" s="211" t="s">
        <v>337</v>
      </c>
      <c r="G33" s="97">
        <v>0</v>
      </c>
      <c r="H33" s="183" t="s">
        <v>388</v>
      </c>
      <c r="I33" s="184" t="s">
        <v>379</v>
      </c>
      <c r="J33" s="211" t="s">
        <v>375</v>
      </c>
      <c r="K33" s="211" t="s">
        <v>375</v>
      </c>
      <c r="L33" s="136"/>
      <c r="M33" s="211"/>
      <c r="N33" s="211"/>
      <c r="O33" s="211"/>
      <c r="P33" s="211"/>
      <c r="Q33" s="108"/>
    </row>
    <row r="34" spans="1:18" ht="56.25" customHeight="1">
      <c r="B34" s="335"/>
      <c r="C34" s="173"/>
      <c r="D34" s="203"/>
      <c r="E34" s="338"/>
      <c r="F34" s="173" t="s">
        <v>345</v>
      </c>
      <c r="G34" s="99">
        <v>0</v>
      </c>
      <c r="H34" s="148" t="s">
        <v>335</v>
      </c>
      <c r="I34" s="173" t="s">
        <v>376</v>
      </c>
      <c r="J34" s="173"/>
      <c r="K34" s="173" t="s">
        <v>375</v>
      </c>
      <c r="L34" s="137"/>
      <c r="M34" s="173"/>
      <c r="N34" s="173"/>
      <c r="O34" s="173"/>
      <c r="P34" s="173"/>
      <c r="Q34" s="109"/>
    </row>
    <row r="35" spans="1:18" ht="106.5" customHeight="1">
      <c r="B35" s="335"/>
      <c r="C35" s="173"/>
      <c r="D35" s="203"/>
      <c r="E35" s="338"/>
      <c r="F35" s="173" t="s">
        <v>72</v>
      </c>
      <c r="G35" s="194">
        <v>116032</v>
      </c>
      <c r="H35" s="220" t="s">
        <v>562</v>
      </c>
      <c r="I35" s="191" t="s">
        <v>409</v>
      </c>
      <c r="J35" s="120" t="s">
        <v>441</v>
      </c>
      <c r="K35" s="120"/>
      <c r="L35" s="176">
        <v>3874840.02</v>
      </c>
      <c r="M35" s="120" t="s">
        <v>490</v>
      </c>
      <c r="N35" s="173" t="s">
        <v>414</v>
      </c>
      <c r="O35" s="99" t="s">
        <v>418</v>
      </c>
      <c r="P35" s="173"/>
      <c r="Q35" s="109"/>
    </row>
    <row r="36" spans="1:18" ht="91.5" customHeight="1">
      <c r="B36" s="335"/>
      <c r="C36" s="173"/>
      <c r="D36" s="203"/>
      <c r="E36" s="338"/>
      <c r="F36" s="173" t="s">
        <v>423</v>
      </c>
      <c r="G36" s="99">
        <v>0</v>
      </c>
      <c r="H36" s="174" t="s">
        <v>447</v>
      </c>
      <c r="I36" s="173" t="s">
        <v>376</v>
      </c>
      <c r="J36" s="215"/>
      <c r="K36" s="215" t="s">
        <v>442</v>
      </c>
      <c r="L36" s="162"/>
      <c r="M36" s="215"/>
      <c r="N36" s="173"/>
      <c r="O36" s="173"/>
      <c r="P36" s="173"/>
      <c r="Q36" s="109"/>
    </row>
    <row r="37" spans="1:18" s="141" customFormat="1" ht="117" customHeight="1" thickBot="1">
      <c r="A37" s="102"/>
      <c r="B37" s="336"/>
      <c r="C37" s="212"/>
      <c r="D37" s="204"/>
      <c r="E37" s="339"/>
      <c r="F37" s="212" t="s">
        <v>77</v>
      </c>
      <c r="G37" s="98">
        <v>1100000</v>
      </c>
      <c r="H37" s="174" t="s">
        <v>550</v>
      </c>
      <c r="I37" s="148" t="s">
        <v>551</v>
      </c>
      <c r="J37" s="215"/>
      <c r="K37" s="215"/>
      <c r="L37" s="162"/>
      <c r="M37" s="215"/>
      <c r="N37" s="208"/>
      <c r="O37" s="212"/>
      <c r="P37" s="212"/>
      <c r="Q37" s="110"/>
    </row>
    <row r="38" spans="1:18" ht="153.75" customHeight="1">
      <c r="A38" s="111"/>
      <c r="B38" s="362">
        <v>8</v>
      </c>
      <c r="C38" s="211">
        <v>273254</v>
      </c>
      <c r="D38" s="202">
        <v>41883</v>
      </c>
      <c r="E38" s="393" t="s">
        <v>342</v>
      </c>
      <c r="F38" s="211" t="s">
        <v>95</v>
      </c>
      <c r="G38" s="97">
        <v>0</v>
      </c>
      <c r="H38" s="145" t="s">
        <v>424</v>
      </c>
      <c r="I38" s="211" t="s">
        <v>425</v>
      </c>
      <c r="J38" s="211" t="s">
        <v>378</v>
      </c>
      <c r="K38" s="211"/>
      <c r="L38" s="117" t="s">
        <v>377</v>
      </c>
      <c r="M38" s="211">
        <v>240</v>
      </c>
      <c r="N38" s="211" t="s">
        <v>395</v>
      </c>
      <c r="O38" s="211"/>
      <c r="P38" s="211"/>
      <c r="Q38" s="108"/>
      <c r="R38" s="100"/>
    </row>
    <row r="39" spans="1:18" ht="74.25" customHeight="1">
      <c r="A39" s="111"/>
      <c r="B39" s="363"/>
      <c r="C39" s="200"/>
      <c r="D39" s="213"/>
      <c r="E39" s="382"/>
      <c r="F39" s="173" t="s">
        <v>332</v>
      </c>
      <c r="G39" s="99">
        <v>0</v>
      </c>
      <c r="H39" s="165" t="s">
        <v>408</v>
      </c>
      <c r="I39" s="173" t="s">
        <v>376</v>
      </c>
      <c r="J39" s="173"/>
      <c r="K39" s="173" t="s">
        <v>375</v>
      </c>
      <c r="L39" s="153"/>
      <c r="M39" s="173">
        <v>280</v>
      </c>
      <c r="N39" s="203" t="s">
        <v>395</v>
      </c>
      <c r="O39" s="173"/>
      <c r="P39" s="173"/>
      <c r="Q39" s="109"/>
      <c r="R39" s="100"/>
    </row>
    <row r="40" spans="1:18" ht="111.75" customHeight="1">
      <c r="A40" s="111"/>
      <c r="B40" s="363"/>
      <c r="C40" s="200"/>
      <c r="D40" s="213"/>
      <c r="E40" s="382"/>
      <c r="F40" s="173" t="s">
        <v>72</v>
      </c>
      <c r="G40" s="194">
        <v>29811225.329999998</v>
      </c>
      <c r="H40" s="246" t="s">
        <v>563</v>
      </c>
      <c r="I40" s="452" t="s">
        <v>590</v>
      </c>
      <c r="J40" s="200" t="s">
        <v>443</v>
      </c>
      <c r="K40" s="200"/>
      <c r="L40" s="252">
        <v>275283666.42000002</v>
      </c>
      <c r="M40" s="186" t="s">
        <v>444</v>
      </c>
      <c r="N40" s="203">
        <v>44548</v>
      </c>
      <c r="O40" s="200"/>
      <c r="P40" s="200"/>
      <c r="Q40" s="119"/>
      <c r="R40" s="100"/>
    </row>
    <row r="41" spans="1:18" ht="110.25" customHeight="1" thickBot="1">
      <c r="A41" s="111"/>
      <c r="B41" s="364"/>
      <c r="C41" s="212"/>
      <c r="D41" s="204"/>
      <c r="E41" s="394"/>
      <c r="F41" s="212" t="s">
        <v>416</v>
      </c>
      <c r="G41" s="232">
        <v>1419582.56</v>
      </c>
      <c r="H41" s="271" t="s">
        <v>501</v>
      </c>
      <c r="I41" s="193" t="s">
        <v>376</v>
      </c>
      <c r="J41" s="212"/>
      <c r="K41" s="212" t="s">
        <v>445</v>
      </c>
      <c r="L41" s="253">
        <v>5886771.1799999997</v>
      </c>
      <c r="M41" s="179"/>
      <c r="N41" s="213">
        <v>44548</v>
      </c>
      <c r="O41" s="212"/>
      <c r="P41" s="212"/>
      <c r="Q41" s="110"/>
      <c r="R41" s="100"/>
    </row>
    <row r="42" spans="1:18" ht="138.75" customHeight="1">
      <c r="A42" s="111"/>
      <c r="B42" s="362">
        <v>9</v>
      </c>
      <c r="C42" s="211">
        <v>303267</v>
      </c>
      <c r="D42" s="202">
        <v>43145</v>
      </c>
      <c r="E42" s="393" t="s">
        <v>343</v>
      </c>
      <c r="F42" s="120" t="s">
        <v>95</v>
      </c>
      <c r="G42" s="147">
        <v>0</v>
      </c>
      <c r="H42" s="183" t="s">
        <v>426</v>
      </c>
      <c r="I42" s="120" t="s">
        <v>405</v>
      </c>
      <c r="J42" s="211" t="s">
        <v>344</v>
      </c>
      <c r="K42" s="211"/>
      <c r="L42" s="97">
        <v>4512691.7</v>
      </c>
      <c r="M42" s="211">
        <v>210</v>
      </c>
      <c r="N42" s="202">
        <v>43432</v>
      </c>
      <c r="O42" s="211"/>
      <c r="P42" s="211"/>
      <c r="Q42" s="108"/>
      <c r="R42" s="100"/>
    </row>
    <row r="43" spans="1:18" ht="63" customHeight="1">
      <c r="A43" s="111"/>
      <c r="B43" s="363"/>
      <c r="C43" s="200"/>
      <c r="D43" s="213"/>
      <c r="E43" s="382"/>
      <c r="F43" s="173" t="s">
        <v>332</v>
      </c>
      <c r="G43" s="99">
        <v>0</v>
      </c>
      <c r="H43" s="165" t="s">
        <v>408</v>
      </c>
      <c r="I43" s="173" t="s">
        <v>376</v>
      </c>
      <c r="J43" s="173"/>
      <c r="K43" s="173" t="s">
        <v>375</v>
      </c>
      <c r="L43" s="173" t="s">
        <v>376</v>
      </c>
      <c r="M43" s="173">
        <v>230</v>
      </c>
      <c r="N43" s="203">
        <v>43432</v>
      </c>
      <c r="O43" s="143"/>
      <c r="P43" s="138"/>
      <c r="Q43" s="109"/>
      <c r="R43" s="100"/>
    </row>
    <row r="44" spans="1:18" ht="110.25" customHeight="1">
      <c r="A44" s="111"/>
      <c r="B44" s="363"/>
      <c r="C44" s="200"/>
      <c r="D44" s="213"/>
      <c r="E44" s="382"/>
      <c r="F44" s="200" t="s">
        <v>72</v>
      </c>
      <c r="G44" s="231">
        <v>33365659.879999999</v>
      </c>
      <c r="H44" s="246" t="s">
        <v>564</v>
      </c>
      <c r="I44" s="190" t="s">
        <v>591</v>
      </c>
      <c r="J44" s="200" t="s">
        <v>456</v>
      </c>
      <c r="K44" s="200"/>
      <c r="L44" s="175">
        <v>366362860.19999999</v>
      </c>
      <c r="M44" s="200">
        <v>1080</v>
      </c>
      <c r="N44" s="203">
        <v>44589</v>
      </c>
      <c r="O44" s="173"/>
      <c r="P44" s="138"/>
      <c r="Q44" s="119"/>
      <c r="R44" s="100"/>
    </row>
    <row r="45" spans="1:18" ht="91.5" customHeight="1" thickBot="1">
      <c r="A45" s="111"/>
      <c r="B45" s="364"/>
      <c r="C45" s="212"/>
      <c r="D45" s="204"/>
      <c r="E45" s="394"/>
      <c r="F45" s="212" t="s">
        <v>333</v>
      </c>
      <c r="G45" s="232">
        <v>5849426.4699999997</v>
      </c>
      <c r="H45" s="271" t="s">
        <v>501</v>
      </c>
      <c r="I45" s="190" t="s">
        <v>420</v>
      </c>
      <c r="J45" s="212"/>
      <c r="K45" s="212" t="s">
        <v>457</v>
      </c>
      <c r="L45" s="254">
        <v>11978145.35</v>
      </c>
      <c r="M45" s="212">
        <v>1160</v>
      </c>
      <c r="N45" s="213">
        <v>44589</v>
      </c>
      <c r="O45" s="212"/>
      <c r="P45" s="212"/>
      <c r="Q45" s="110"/>
      <c r="R45" s="100"/>
    </row>
    <row r="46" spans="1:18" ht="176.25" customHeight="1">
      <c r="A46" s="111"/>
      <c r="B46" s="362">
        <v>10</v>
      </c>
      <c r="C46" s="211">
        <v>277717</v>
      </c>
      <c r="D46" s="202">
        <v>42234</v>
      </c>
      <c r="E46" s="393" t="s">
        <v>336</v>
      </c>
      <c r="F46" s="349" t="s">
        <v>95</v>
      </c>
      <c r="G46" s="266">
        <v>0</v>
      </c>
      <c r="H46" s="261" t="s">
        <v>492</v>
      </c>
      <c r="I46" s="258" t="s">
        <v>406</v>
      </c>
      <c r="J46" s="255" t="s">
        <v>375</v>
      </c>
      <c r="K46" s="299"/>
      <c r="L46" s="207"/>
      <c r="M46" s="207"/>
      <c r="N46" s="211"/>
      <c r="O46" s="211"/>
      <c r="P46" s="211"/>
      <c r="Q46" s="108"/>
      <c r="R46" s="100"/>
    </row>
    <row r="47" spans="1:18" ht="64.5" customHeight="1">
      <c r="A47" s="111"/>
      <c r="B47" s="363"/>
      <c r="C47" s="200"/>
      <c r="D47" s="213"/>
      <c r="E47" s="382"/>
      <c r="F47" s="367"/>
      <c r="G47" s="267"/>
      <c r="H47" s="174" t="s">
        <v>569</v>
      </c>
      <c r="I47" s="120" t="s">
        <v>568</v>
      </c>
      <c r="J47" s="262"/>
      <c r="K47" s="300"/>
      <c r="L47" s="135"/>
      <c r="M47" s="135"/>
      <c r="N47" s="120"/>
      <c r="O47" s="120"/>
      <c r="P47" s="120"/>
      <c r="Q47" s="122"/>
      <c r="R47" s="100"/>
    </row>
    <row r="48" spans="1:18" ht="31.5" customHeight="1">
      <c r="A48" s="111"/>
      <c r="B48" s="363"/>
      <c r="C48" s="200"/>
      <c r="D48" s="213"/>
      <c r="E48" s="382"/>
      <c r="F48" s="256" t="s">
        <v>332</v>
      </c>
      <c r="G48" s="274">
        <v>0</v>
      </c>
      <c r="H48" s="275" t="s">
        <v>407</v>
      </c>
      <c r="I48" s="256" t="s">
        <v>420</v>
      </c>
      <c r="J48" s="282"/>
      <c r="K48" s="262" t="s">
        <v>375</v>
      </c>
      <c r="L48" s="143"/>
      <c r="M48" s="143"/>
      <c r="N48" s="173"/>
      <c r="O48" s="173"/>
      <c r="P48" s="173"/>
      <c r="Q48" s="109"/>
      <c r="R48" s="100"/>
    </row>
    <row r="49" spans="1:18" ht="136.5" customHeight="1">
      <c r="A49" s="111"/>
      <c r="B49" s="363"/>
      <c r="C49" s="200"/>
      <c r="D49" s="213"/>
      <c r="E49" s="382"/>
      <c r="F49" s="173" t="s">
        <v>72</v>
      </c>
      <c r="G49" s="194">
        <v>857572.95</v>
      </c>
      <c r="H49" s="174" t="s">
        <v>569</v>
      </c>
      <c r="I49" s="120" t="s">
        <v>592</v>
      </c>
      <c r="J49" s="180"/>
      <c r="K49" s="180"/>
      <c r="L49" s="173"/>
      <c r="M49" s="173"/>
      <c r="N49" s="173"/>
      <c r="O49" s="173"/>
      <c r="P49" s="173"/>
      <c r="Q49" s="109"/>
      <c r="R49" s="100"/>
    </row>
    <row r="50" spans="1:18" ht="83.25" customHeight="1">
      <c r="A50" s="111"/>
      <c r="B50" s="363"/>
      <c r="C50" s="200"/>
      <c r="D50" s="213"/>
      <c r="E50" s="382"/>
      <c r="F50" s="200" t="s">
        <v>333</v>
      </c>
      <c r="G50" s="146">
        <v>106035.6</v>
      </c>
      <c r="H50" s="173" t="s">
        <v>420</v>
      </c>
      <c r="I50" s="173" t="s">
        <v>593</v>
      </c>
      <c r="J50" s="180"/>
      <c r="K50" s="180"/>
      <c r="L50" s="173"/>
      <c r="M50" s="200"/>
      <c r="N50" s="200"/>
      <c r="O50" s="200"/>
      <c r="P50" s="200"/>
      <c r="Q50" s="119"/>
      <c r="R50" s="100"/>
    </row>
    <row r="51" spans="1:18" ht="81.75" customHeight="1" thickBot="1">
      <c r="A51" s="111"/>
      <c r="B51" s="364"/>
      <c r="C51" s="212"/>
      <c r="D51" s="204"/>
      <c r="E51" s="394"/>
      <c r="F51" s="212" t="s">
        <v>77</v>
      </c>
      <c r="G51" s="434">
        <v>0</v>
      </c>
      <c r="H51" s="173" t="s">
        <v>420</v>
      </c>
      <c r="I51" s="174" t="s">
        <v>569</v>
      </c>
      <c r="J51" s="181"/>
      <c r="K51" s="181"/>
      <c r="L51" s="200" t="s">
        <v>458</v>
      </c>
      <c r="M51" s="212"/>
      <c r="N51" s="212"/>
      <c r="O51" s="212"/>
      <c r="P51" s="212"/>
      <c r="Q51" s="110"/>
      <c r="R51" s="100"/>
    </row>
    <row r="52" spans="1:18" ht="140.25" customHeight="1">
      <c r="A52" s="114"/>
      <c r="B52" s="334">
        <v>11</v>
      </c>
      <c r="C52" s="337">
        <v>274896</v>
      </c>
      <c r="D52" s="352">
        <v>41597</v>
      </c>
      <c r="E52" s="337" t="s">
        <v>13</v>
      </c>
      <c r="F52" s="211" t="s">
        <v>95</v>
      </c>
      <c r="G52" s="97">
        <v>0</v>
      </c>
      <c r="H52" s="145" t="s">
        <v>362</v>
      </c>
      <c r="I52" s="154" t="s">
        <v>363</v>
      </c>
      <c r="J52" s="211" t="s">
        <v>364</v>
      </c>
      <c r="K52" s="211" t="s">
        <v>365</v>
      </c>
      <c r="L52" s="97">
        <v>60000</v>
      </c>
      <c r="M52" s="211">
        <v>60</v>
      </c>
      <c r="N52" s="211" t="s">
        <v>366</v>
      </c>
      <c r="O52" s="211"/>
      <c r="P52" s="211"/>
      <c r="Q52" s="108"/>
    </row>
    <row r="53" spans="1:18" ht="77.25" customHeight="1">
      <c r="A53" s="114"/>
      <c r="B53" s="335"/>
      <c r="C53" s="338"/>
      <c r="D53" s="353"/>
      <c r="E53" s="338"/>
      <c r="F53" s="173" t="s">
        <v>72</v>
      </c>
      <c r="G53" s="147">
        <v>0</v>
      </c>
      <c r="H53" s="148" t="s">
        <v>502</v>
      </c>
      <c r="I53" s="159" t="s">
        <v>415</v>
      </c>
      <c r="J53" s="173" t="s">
        <v>312</v>
      </c>
      <c r="K53" s="173" t="s">
        <v>313</v>
      </c>
      <c r="L53" s="99" t="s">
        <v>314</v>
      </c>
      <c r="M53" s="173" t="s">
        <v>315</v>
      </c>
      <c r="N53" s="173" t="s">
        <v>316</v>
      </c>
      <c r="O53" s="99">
        <v>37286.9</v>
      </c>
      <c r="P53" s="143"/>
      <c r="Q53" s="109" t="s">
        <v>389</v>
      </c>
    </row>
    <row r="54" spans="1:18" s="141" customFormat="1" ht="118.5" customHeight="1" thickBot="1">
      <c r="A54" s="114"/>
      <c r="B54" s="336"/>
      <c r="C54" s="339"/>
      <c r="D54" s="355"/>
      <c r="E54" s="339"/>
      <c r="F54" s="212" t="s">
        <v>77</v>
      </c>
      <c r="G54" s="426">
        <v>0</v>
      </c>
      <c r="H54" s="148" t="s">
        <v>483</v>
      </c>
      <c r="I54" s="148" t="s">
        <v>515</v>
      </c>
      <c r="J54" s="212"/>
      <c r="K54" s="212"/>
      <c r="L54" s="98"/>
      <c r="M54" s="212"/>
      <c r="N54" s="212"/>
      <c r="O54" s="212"/>
      <c r="P54" s="212"/>
      <c r="Q54" s="110"/>
    </row>
    <row r="55" spans="1:18" ht="60">
      <c r="A55" s="114"/>
      <c r="B55" s="334">
        <v>12</v>
      </c>
      <c r="C55" s="211" t="s">
        <v>61</v>
      </c>
      <c r="D55" s="211" t="s">
        <v>61</v>
      </c>
      <c r="E55" s="337" t="s">
        <v>0</v>
      </c>
      <c r="F55" s="211" t="s">
        <v>72</v>
      </c>
      <c r="G55" s="97">
        <v>0</v>
      </c>
      <c r="H55" s="145" t="s">
        <v>565</v>
      </c>
      <c r="I55" s="211"/>
      <c r="J55" s="211" t="s">
        <v>304</v>
      </c>
      <c r="K55" s="211" t="s">
        <v>305</v>
      </c>
      <c r="L55" s="97">
        <v>50992898.149999999</v>
      </c>
      <c r="M55" s="211" t="s">
        <v>306</v>
      </c>
      <c r="N55" s="202">
        <v>41809</v>
      </c>
      <c r="O55" s="97">
        <v>4145633.99</v>
      </c>
      <c r="P55" s="216" t="s">
        <v>318</v>
      </c>
      <c r="Q55" s="155" t="s">
        <v>307</v>
      </c>
      <c r="R55" s="100"/>
    </row>
    <row r="56" spans="1:18" s="141" customFormat="1" ht="132" customHeight="1" thickBot="1">
      <c r="A56" s="114"/>
      <c r="B56" s="336"/>
      <c r="C56" s="212"/>
      <c r="D56" s="212"/>
      <c r="E56" s="339"/>
      <c r="F56" s="212" t="s">
        <v>77</v>
      </c>
      <c r="G56" s="426">
        <v>76970</v>
      </c>
      <c r="H56" s="148" t="s">
        <v>513</v>
      </c>
      <c r="I56" s="174" t="s">
        <v>514</v>
      </c>
      <c r="J56" s="158"/>
      <c r="K56" s="212"/>
      <c r="L56" s="98"/>
      <c r="M56" s="212"/>
      <c r="N56" s="204"/>
      <c r="O56" s="98"/>
      <c r="P56" s="217"/>
      <c r="Q56" s="166"/>
      <c r="R56" s="140"/>
    </row>
    <row r="57" spans="1:18" ht="30.75" thickBot="1">
      <c r="A57" s="115"/>
      <c r="B57" s="362">
        <v>13</v>
      </c>
      <c r="C57" s="211">
        <v>274698</v>
      </c>
      <c r="D57" s="202">
        <v>41745</v>
      </c>
      <c r="E57" s="435" t="s">
        <v>310</v>
      </c>
      <c r="F57" s="156" t="s">
        <v>95</v>
      </c>
      <c r="G57" s="97">
        <v>0</v>
      </c>
      <c r="H57" s="145" t="s">
        <v>367</v>
      </c>
      <c r="I57" s="211" t="s">
        <v>376</v>
      </c>
      <c r="J57" s="211" t="s">
        <v>375</v>
      </c>
      <c r="K57" s="211" t="s">
        <v>375</v>
      </c>
      <c r="L57" s="211"/>
      <c r="M57" s="211"/>
      <c r="N57" s="211"/>
      <c r="O57" s="211"/>
      <c r="P57" s="211"/>
      <c r="Q57" s="108"/>
      <c r="R57" s="100"/>
    </row>
    <row r="58" spans="1:18" ht="94.5" customHeight="1">
      <c r="A58" s="118" t="s">
        <v>386</v>
      </c>
      <c r="B58" s="363"/>
      <c r="C58" s="173"/>
      <c r="D58" s="203"/>
      <c r="E58" s="436"/>
      <c r="F58" s="157" t="s">
        <v>72</v>
      </c>
      <c r="G58" s="99">
        <v>0</v>
      </c>
      <c r="H58" s="165" t="s">
        <v>566</v>
      </c>
      <c r="I58" s="173" t="s">
        <v>459</v>
      </c>
      <c r="J58" s="173" t="s">
        <v>308</v>
      </c>
      <c r="K58" s="173"/>
      <c r="L58" s="153">
        <v>235421.85</v>
      </c>
      <c r="M58" s="173" t="s">
        <v>309</v>
      </c>
      <c r="N58" s="203">
        <v>42928</v>
      </c>
      <c r="O58" s="173"/>
      <c r="P58" s="173"/>
      <c r="Q58" s="109" t="s">
        <v>327</v>
      </c>
      <c r="R58" s="100"/>
    </row>
    <row r="59" spans="1:18" s="141" customFormat="1" ht="120" customHeight="1" thickBot="1">
      <c r="A59" s="111"/>
      <c r="B59" s="364"/>
      <c r="C59" s="212"/>
      <c r="D59" s="204"/>
      <c r="E59" s="437"/>
      <c r="F59" s="438" t="s">
        <v>77</v>
      </c>
      <c r="G59" s="426">
        <v>194160</v>
      </c>
      <c r="H59" s="148" t="s">
        <v>552</v>
      </c>
      <c r="I59" s="174" t="s">
        <v>512</v>
      </c>
      <c r="J59" s="212" t="s">
        <v>385</v>
      </c>
      <c r="K59" s="212"/>
      <c r="L59" s="212"/>
      <c r="M59" s="212"/>
      <c r="N59" s="212"/>
      <c r="O59" s="212"/>
      <c r="P59" s="212"/>
      <c r="Q59" s="110"/>
      <c r="R59" s="140"/>
    </row>
    <row r="60" spans="1:18" ht="80.25" customHeight="1">
      <c r="B60" s="334">
        <v>14</v>
      </c>
      <c r="C60" s="337"/>
      <c r="D60" s="352"/>
      <c r="E60" s="337" t="s">
        <v>361</v>
      </c>
      <c r="F60" s="211" t="s">
        <v>72</v>
      </c>
      <c r="G60" s="97">
        <v>0</v>
      </c>
      <c r="H60" s="145" t="s">
        <v>567</v>
      </c>
      <c r="I60" s="211"/>
      <c r="J60" s="211" t="s">
        <v>380</v>
      </c>
      <c r="K60" s="211" t="s">
        <v>381</v>
      </c>
      <c r="L60" s="211" t="s">
        <v>382</v>
      </c>
      <c r="M60" s="211" t="s">
        <v>383</v>
      </c>
      <c r="N60" s="211" t="s">
        <v>384</v>
      </c>
      <c r="O60" s="207" t="s">
        <v>61</v>
      </c>
      <c r="P60" s="207" t="s">
        <v>61</v>
      </c>
      <c r="Q60" s="139" t="s">
        <v>61</v>
      </c>
    </row>
    <row r="61" spans="1:18" s="141" customFormat="1" ht="108.75" customHeight="1" thickBot="1">
      <c r="A61" s="102"/>
      <c r="B61" s="336"/>
      <c r="C61" s="339"/>
      <c r="D61" s="355"/>
      <c r="E61" s="339"/>
      <c r="F61" s="212" t="s">
        <v>77</v>
      </c>
      <c r="G61" s="426">
        <v>180000</v>
      </c>
      <c r="H61" s="148" t="s">
        <v>480</v>
      </c>
      <c r="I61" s="174"/>
      <c r="J61" s="212"/>
      <c r="K61" s="212" t="s">
        <v>61</v>
      </c>
      <c r="L61" s="212" t="s">
        <v>61</v>
      </c>
      <c r="M61" s="212" t="s">
        <v>61</v>
      </c>
      <c r="N61" s="212" t="s">
        <v>61</v>
      </c>
      <c r="O61" s="212" t="s">
        <v>61</v>
      </c>
      <c r="P61" s="212" t="s">
        <v>61</v>
      </c>
      <c r="Q61" s="110" t="s">
        <v>61</v>
      </c>
    </row>
    <row r="62" spans="1:18" ht="63.75" customHeight="1">
      <c r="A62" s="111"/>
      <c r="B62" s="362">
        <v>15</v>
      </c>
      <c r="C62" s="211">
        <v>273121</v>
      </c>
      <c r="D62" s="202">
        <v>41883</v>
      </c>
      <c r="E62" s="393" t="s">
        <v>55</v>
      </c>
      <c r="F62" s="349" t="s">
        <v>95</v>
      </c>
      <c r="G62" s="266">
        <v>0</v>
      </c>
      <c r="H62" s="258" t="s">
        <v>497</v>
      </c>
      <c r="I62" s="258" t="s">
        <v>493</v>
      </c>
      <c r="J62" s="255" t="s">
        <v>375</v>
      </c>
      <c r="K62" s="299"/>
      <c r="L62" s="211"/>
      <c r="M62" s="211"/>
      <c r="N62" s="202"/>
      <c r="O62" s="211"/>
      <c r="P62" s="211"/>
      <c r="Q62" s="108"/>
      <c r="R62" s="100"/>
    </row>
    <row r="63" spans="1:18" ht="63.75" customHeight="1">
      <c r="A63" s="111"/>
      <c r="B63" s="363"/>
      <c r="C63" s="200"/>
      <c r="D63" s="213"/>
      <c r="E63" s="382"/>
      <c r="F63" s="367"/>
      <c r="G63" s="267"/>
      <c r="H63" s="174" t="s">
        <v>569</v>
      </c>
      <c r="I63" s="120" t="s">
        <v>568</v>
      </c>
      <c r="J63" s="262"/>
      <c r="K63" s="300"/>
      <c r="L63" s="120"/>
      <c r="M63" s="120"/>
      <c r="N63" s="121"/>
      <c r="O63" s="120"/>
      <c r="P63" s="120"/>
      <c r="Q63" s="122"/>
      <c r="R63" s="100"/>
    </row>
    <row r="64" spans="1:18" ht="51.75" customHeight="1">
      <c r="A64" s="111"/>
      <c r="B64" s="363"/>
      <c r="C64" s="200"/>
      <c r="D64" s="213"/>
      <c r="E64" s="382"/>
      <c r="F64" s="256" t="s">
        <v>334</v>
      </c>
      <c r="G64" s="274">
        <v>0</v>
      </c>
      <c r="H64" s="261" t="s">
        <v>460</v>
      </c>
      <c r="I64" s="256" t="s">
        <v>420</v>
      </c>
      <c r="J64" s="282"/>
      <c r="K64" s="256" t="s">
        <v>375</v>
      </c>
      <c r="L64" s="173"/>
      <c r="M64" s="173"/>
      <c r="N64" s="203"/>
      <c r="O64" s="173"/>
      <c r="P64" s="173"/>
      <c r="Q64" s="109"/>
      <c r="R64" s="100"/>
    </row>
    <row r="65" spans="1:18" ht="81.75" customHeight="1">
      <c r="A65" s="111"/>
      <c r="B65" s="363"/>
      <c r="C65" s="200"/>
      <c r="D65" s="213"/>
      <c r="E65" s="382"/>
      <c r="F65" s="173" t="s">
        <v>72</v>
      </c>
      <c r="G65" s="99">
        <v>215740.4</v>
      </c>
      <c r="H65" s="174" t="s">
        <v>569</v>
      </c>
      <c r="I65" s="173" t="s">
        <v>420</v>
      </c>
      <c r="J65" s="143"/>
      <c r="K65" s="173"/>
      <c r="L65" s="173"/>
      <c r="M65" s="173"/>
      <c r="N65" s="203"/>
      <c r="O65" s="173"/>
      <c r="P65" s="173"/>
      <c r="Q65" s="109"/>
      <c r="R65" s="100"/>
    </row>
    <row r="66" spans="1:18" ht="46.5" customHeight="1">
      <c r="A66" s="111"/>
      <c r="B66" s="363"/>
      <c r="C66" s="200"/>
      <c r="D66" s="213"/>
      <c r="E66" s="382"/>
      <c r="F66" s="120" t="s">
        <v>393</v>
      </c>
      <c r="G66" s="233">
        <v>6580</v>
      </c>
      <c r="H66" s="246" t="s">
        <v>503</v>
      </c>
      <c r="I66" s="190" t="s">
        <v>420</v>
      </c>
      <c r="J66" s="135"/>
      <c r="K66" s="120"/>
      <c r="L66" s="120"/>
      <c r="M66" s="120"/>
      <c r="N66" s="121"/>
      <c r="O66" s="120"/>
      <c r="P66" s="120"/>
      <c r="Q66" s="122"/>
      <c r="R66" s="100"/>
    </row>
    <row r="67" spans="1:18" ht="114" customHeight="1" thickBot="1">
      <c r="A67" s="111"/>
      <c r="B67" s="363"/>
      <c r="C67" s="215"/>
      <c r="D67" s="214"/>
      <c r="E67" s="382"/>
      <c r="F67" s="215" t="s">
        <v>77</v>
      </c>
      <c r="G67" s="151">
        <v>0</v>
      </c>
      <c r="H67" s="439" t="s">
        <v>553</v>
      </c>
      <c r="I67" s="215" t="s">
        <v>511</v>
      </c>
      <c r="J67" s="234"/>
      <c r="K67" s="215"/>
      <c r="L67" s="215"/>
      <c r="M67" s="215"/>
      <c r="N67" s="214"/>
      <c r="O67" s="215"/>
      <c r="P67" s="215"/>
      <c r="Q67" s="125"/>
      <c r="R67" s="100"/>
    </row>
    <row r="68" spans="1:18" ht="59.25" customHeight="1">
      <c r="A68" s="111"/>
      <c r="B68" s="334">
        <v>16</v>
      </c>
      <c r="C68" s="207">
        <v>273254</v>
      </c>
      <c r="D68" s="209">
        <v>41883</v>
      </c>
      <c r="E68" s="337" t="s">
        <v>338</v>
      </c>
      <c r="F68" s="349" t="s">
        <v>95</v>
      </c>
      <c r="G68" s="263">
        <v>2907964.81</v>
      </c>
      <c r="H68" s="302" t="s">
        <v>461</v>
      </c>
      <c r="I68" s="255" t="s">
        <v>404</v>
      </c>
      <c r="J68" s="255" t="s">
        <v>317</v>
      </c>
      <c r="K68" s="255"/>
      <c r="L68" s="255" t="s">
        <v>339</v>
      </c>
      <c r="M68" s="255">
        <v>240</v>
      </c>
      <c r="N68" s="255" t="s">
        <v>394</v>
      </c>
      <c r="O68" s="211"/>
      <c r="P68" s="211"/>
      <c r="Q68" s="108"/>
      <c r="R68" s="100"/>
    </row>
    <row r="69" spans="1:18" ht="66.75" customHeight="1">
      <c r="A69" s="111"/>
      <c r="B69" s="340"/>
      <c r="C69" s="135"/>
      <c r="D69" s="236"/>
      <c r="E69" s="341"/>
      <c r="F69" s="367"/>
      <c r="G69" s="264"/>
      <c r="H69" s="174" t="s">
        <v>569</v>
      </c>
      <c r="I69" s="120" t="s">
        <v>570</v>
      </c>
      <c r="J69" s="262"/>
      <c r="K69" s="262"/>
      <c r="L69" s="262"/>
      <c r="M69" s="262"/>
      <c r="N69" s="262"/>
      <c r="O69" s="120"/>
      <c r="P69" s="120"/>
      <c r="Q69" s="122"/>
      <c r="R69" s="100"/>
    </row>
    <row r="70" spans="1:18" ht="42" customHeight="1">
      <c r="A70" s="111"/>
      <c r="B70" s="335"/>
      <c r="C70" s="143"/>
      <c r="D70" s="138"/>
      <c r="E70" s="338"/>
      <c r="F70" s="256" t="s">
        <v>332</v>
      </c>
      <c r="G70" s="283">
        <v>0</v>
      </c>
      <c r="H70" s="278" t="s">
        <v>449</v>
      </c>
      <c r="I70" s="256" t="s">
        <v>404</v>
      </c>
      <c r="J70" s="256"/>
      <c r="K70" s="256" t="s">
        <v>340</v>
      </c>
      <c r="L70" s="301" t="s">
        <v>341</v>
      </c>
      <c r="M70" s="256">
        <v>270</v>
      </c>
      <c r="N70" s="280" t="s">
        <v>394</v>
      </c>
      <c r="O70" s="173"/>
      <c r="P70" s="173"/>
      <c r="Q70" s="109"/>
      <c r="R70" s="100"/>
    </row>
    <row r="71" spans="1:18" ht="88.5" customHeight="1">
      <c r="A71" s="111"/>
      <c r="B71" s="335"/>
      <c r="C71" s="143"/>
      <c r="D71" s="138"/>
      <c r="E71" s="338"/>
      <c r="F71" s="173" t="s">
        <v>72</v>
      </c>
      <c r="G71" s="194">
        <v>482507.74</v>
      </c>
      <c r="H71" s="220" t="s">
        <v>571</v>
      </c>
      <c r="I71" s="190" t="s">
        <v>594</v>
      </c>
      <c r="J71" s="173"/>
      <c r="K71" s="173"/>
      <c r="L71" s="153" t="s">
        <v>462</v>
      </c>
      <c r="M71" s="173">
        <v>1080</v>
      </c>
      <c r="N71" s="203"/>
      <c r="O71" s="173"/>
      <c r="P71" s="173"/>
      <c r="Q71" s="109"/>
      <c r="R71" s="100"/>
    </row>
    <row r="72" spans="1:18" ht="88.5" customHeight="1">
      <c r="A72" s="111"/>
      <c r="B72" s="335"/>
      <c r="C72" s="143"/>
      <c r="D72" s="138"/>
      <c r="E72" s="338"/>
      <c r="F72" s="173" t="s">
        <v>333</v>
      </c>
      <c r="G72" s="194">
        <v>16543.12</v>
      </c>
      <c r="H72" s="246" t="s">
        <v>504</v>
      </c>
      <c r="I72" s="190" t="s">
        <v>420</v>
      </c>
      <c r="J72" s="173"/>
      <c r="K72" s="173"/>
      <c r="L72" s="153" t="s">
        <v>463</v>
      </c>
      <c r="M72" s="173"/>
      <c r="N72" s="203"/>
      <c r="O72" s="173"/>
      <c r="P72" s="173"/>
      <c r="Q72" s="109"/>
      <c r="R72" s="100"/>
    </row>
    <row r="73" spans="1:18" ht="45" customHeight="1" thickBot="1">
      <c r="A73" s="111"/>
      <c r="B73" s="336"/>
      <c r="C73" s="208"/>
      <c r="D73" s="210"/>
      <c r="E73" s="339"/>
      <c r="F73" s="212" t="s">
        <v>77</v>
      </c>
      <c r="G73" s="434"/>
      <c r="H73" s="212" t="s">
        <v>554</v>
      </c>
      <c r="I73" s="212" t="s">
        <v>420</v>
      </c>
      <c r="J73" s="212"/>
      <c r="K73" s="212"/>
      <c r="L73" s="235">
        <v>84835306.760000005</v>
      </c>
      <c r="M73" s="212"/>
      <c r="N73" s="204"/>
      <c r="O73" s="212"/>
      <c r="P73" s="212"/>
      <c r="Q73" s="110"/>
      <c r="R73" s="100"/>
    </row>
    <row r="74" spans="1:18" ht="81.75" customHeight="1">
      <c r="B74" s="334">
        <v>17</v>
      </c>
      <c r="C74" s="337">
        <v>305648</v>
      </c>
      <c r="D74" s="352">
        <v>43145</v>
      </c>
      <c r="E74" s="440" t="s">
        <v>352</v>
      </c>
      <c r="F74" s="349" t="s">
        <v>95</v>
      </c>
      <c r="G74" s="266">
        <v>532185.18999999994</v>
      </c>
      <c r="H74" s="302" t="s">
        <v>464</v>
      </c>
      <c r="I74" s="255" t="s">
        <v>404</v>
      </c>
      <c r="J74" s="255" t="s">
        <v>353</v>
      </c>
      <c r="K74" s="255"/>
      <c r="L74" s="294">
        <v>1520529.12</v>
      </c>
      <c r="M74" s="255">
        <v>180</v>
      </c>
      <c r="N74" s="255" t="s">
        <v>398</v>
      </c>
      <c r="O74" s="211"/>
      <c r="P74" s="211"/>
      <c r="Q74" s="108"/>
    </row>
    <row r="75" spans="1:18" ht="111" customHeight="1">
      <c r="B75" s="340"/>
      <c r="C75" s="382"/>
      <c r="D75" s="383"/>
      <c r="E75" s="383"/>
      <c r="F75" s="367"/>
      <c r="G75" s="285"/>
      <c r="H75" s="174" t="s">
        <v>569</v>
      </c>
      <c r="I75" s="120" t="s">
        <v>595</v>
      </c>
      <c r="J75" s="262"/>
      <c r="K75" s="262"/>
      <c r="L75" s="285"/>
      <c r="M75" s="262"/>
      <c r="N75" s="262"/>
      <c r="O75" s="120"/>
      <c r="P75" s="120"/>
      <c r="Q75" s="122"/>
    </row>
    <row r="76" spans="1:18" ht="55.5" customHeight="1">
      <c r="B76" s="335"/>
      <c r="C76" s="382"/>
      <c r="D76" s="383"/>
      <c r="E76" s="383"/>
      <c r="F76" s="256" t="s">
        <v>332</v>
      </c>
      <c r="G76" s="274">
        <v>122972.9</v>
      </c>
      <c r="H76" s="278" t="s">
        <v>449</v>
      </c>
      <c r="I76" s="256" t="s">
        <v>376</v>
      </c>
      <c r="J76" s="256"/>
      <c r="K76" s="256" t="s">
        <v>354</v>
      </c>
      <c r="L76" s="274">
        <v>351351.13</v>
      </c>
      <c r="M76" s="256">
        <v>220</v>
      </c>
      <c r="N76" s="256" t="s">
        <v>398</v>
      </c>
      <c r="O76" s="173"/>
      <c r="P76" s="173"/>
      <c r="Q76" s="109"/>
    </row>
    <row r="77" spans="1:18" ht="116.25" customHeight="1">
      <c r="B77" s="335"/>
      <c r="C77" s="382"/>
      <c r="D77" s="383"/>
      <c r="E77" s="383"/>
      <c r="F77" s="173" t="s">
        <v>72</v>
      </c>
      <c r="G77" s="99">
        <v>1456091</v>
      </c>
      <c r="H77" s="220" t="s">
        <v>572</v>
      </c>
      <c r="I77" s="190" t="s">
        <v>594</v>
      </c>
      <c r="J77" s="173"/>
      <c r="K77" s="173"/>
      <c r="L77" s="99">
        <v>124886820.56999999</v>
      </c>
      <c r="M77" s="173"/>
      <c r="N77" s="173"/>
      <c r="O77" s="200"/>
      <c r="P77" s="200"/>
      <c r="Q77" s="119"/>
    </row>
    <row r="78" spans="1:18" ht="92.25" customHeight="1">
      <c r="B78" s="335"/>
      <c r="C78" s="338"/>
      <c r="D78" s="353"/>
      <c r="E78" s="383"/>
      <c r="F78" s="173" t="s">
        <v>427</v>
      </c>
      <c r="G78" s="99"/>
      <c r="H78" s="246" t="s">
        <v>505</v>
      </c>
      <c r="I78" s="173" t="s">
        <v>420</v>
      </c>
      <c r="J78" s="173"/>
      <c r="K78" s="173"/>
      <c r="L78" s="153" t="s">
        <v>463</v>
      </c>
      <c r="M78" s="173"/>
      <c r="N78" s="173"/>
      <c r="O78" s="173"/>
      <c r="P78" s="173"/>
      <c r="Q78" s="109"/>
    </row>
    <row r="79" spans="1:18" ht="68.25" customHeight="1" thickBot="1">
      <c r="B79" s="336"/>
      <c r="C79" s="201"/>
      <c r="D79" s="218"/>
      <c r="E79" s="441"/>
      <c r="F79" s="212" t="s">
        <v>77</v>
      </c>
      <c r="G79" s="98"/>
      <c r="H79" s="433" t="s">
        <v>554</v>
      </c>
      <c r="I79" s="212" t="s">
        <v>61</v>
      </c>
      <c r="J79" s="201"/>
      <c r="K79" s="201"/>
      <c r="L79" s="123">
        <v>18517480.670000002</v>
      </c>
      <c r="M79" s="201"/>
      <c r="N79" s="201"/>
      <c r="O79" s="201"/>
      <c r="P79" s="201"/>
      <c r="Q79" s="124"/>
    </row>
    <row r="80" spans="1:18" ht="87" customHeight="1">
      <c r="A80" s="112"/>
      <c r="B80" s="340">
        <v>18</v>
      </c>
      <c r="C80" s="386">
        <v>305648</v>
      </c>
      <c r="D80" s="395">
        <v>43145</v>
      </c>
      <c r="E80" s="383" t="s">
        <v>348</v>
      </c>
      <c r="F80" s="393" t="s">
        <v>95</v>
      </c>
      <c r="G80" s="196">
        <v>0</v>
      </c>
      <c r="H80" s="197" t="s">
        <v>465</v>
      </c>
      <c r="I80" s="187" t="s">
        <v>404</v>
      </c>
      <c r="J80" s="120" t="s">
        <v>353</v>
      </c>
      <c r="K80" s="120"/>
      <c r="L80" s="147">
        <v>1520529.12</v>
      </c>
      <c r="M80" s="120">
        <v>180</v>
      </c>
      <c r="N80" s="120" t="s">
        <v>396</v>
      </c>
      <c r="O80" s="120"/>
      <c r="P80" s="120"/>
      <c r="Q80" s="122"/>
    </row>
    <row r="81" spans="1:17" ht="87" customHeight="1">
      <c r="A81" s="112"/>
      <c r="B81" s="363"/>
      <c r="C81" s="387"/>
      <c r="D81" s="391"/>
      <c r="E81" s="383"/>
      <c r="F81" s="341"/>
      <c r="G81" s="239"/>
      <c r="H81" s="183" t="s">
        <v>506</v>
      </c>
      <c r="I81" s="187"/>
      <c r="J81" s="120" t="s">
        <v>375</v>
      </c>
      <c r="K81" s="120"/>
      <c r="L81" s="147"/>
      <c r="M81" s="120"/>
      <c r="N81" s="120"/>
      <c r="O81" s="120"/>
      <c r="P81" s="120"/>
      <c r="Q81" s="122"/>
    </row>
    <row r="82" spans="1:17" ht="89.25" customHeight="1">
      <c r="A82" s="112"/>
      <c r="B82" s="363"/>
      <c r="C82" s="387"/>
      <c r="D82" s="391"/>
      <c r="E82" s="383"/>
      <c r="F82" s="173" t="s">
        <v>72</v>
      </c>
      <c r="G82" s="237">
        <v>482507.74</v>
      </c>
      <c r="H82" s="220" t="s">
        <v>543</v>
      </c>
      <c r="I82" s="190" t="s">
        <v>376</v>
      </c>
      <c r="J82" s="173"/>
      <c r="K82" s="173"/>
      <c r="L82" s="149"/>
      <c r="M82" s="173"/>
      <c r="N82" s="173"/>
      <c r="O82" s="173"/>
      <c r="P82" s="173"/>
      <c r="Q82" s="109"/>
    </row>
    <row r="83" spans="1:17" ht="59.25" customHeight="1">
      <c r="A83" s="112"/>
      <c r="B83" s="363"/>
      <c r="C83" s="387"/>
      <c r="D83" s="391"/>
      <c r="E83" s="383"/>
      <c r="F83" s="215" t="s">
        <v>333</v>
      </c>
      <c r="G83" s="238">
        <v>16543.12</v>
      </c>
      <c r="H83" s="220" t="s">
        <v>544</v>
      </c>
      <c r="I83" s="190" t="s">
        <v>376</v>
      </c>
      <c r="J83" s="173"/>
      <c r="K83" s="173"/>
      <c r="L83" s="153"/>
      <c r="M83" s="173"/>
      <c r="N83" s="173"/>
      <c r="O83" s="173"/>
      <c r="P83" s="173"/>
      <c r="Q83" s="109"/>
    </row>
    <row r="84" spans="1:17" ht="54.75" customHeight="1" thickBot="1">
      <c r="A84" s="113"/>
      <c r="B84" s="336"/>
      <c r="C84" s="388"/>
      <c r="D84" s="392"/>
      <c r="E84" s="441"/>
      <c r="F84" s="212" t="s">
        <v>77</v>
      </c>
      <c r="G84" s="442">
        <v>16543.12</v>
      </c>
      <c r="H84" s="443" t="s">
        <v>554</v>
      </c>
      <c r="I84" s="190" t="s">
        <v>376</v>
      </c>
      <c r="J84" s="201"/>
      <c r="K84" s="201"/>
      <c r="L84" s="188">
        <v>4663975.68</v>
      </c>
      <c r="M84" s="201"/>
      <c r="N84" s="201"/>
      <c r="O84" s="201"/>
      <c r="P84" s="201"/>
      <c r="Q84" s="124"/>
    </row>
    <row r="85" spans="1:17" ht="118.5" customHeight="1">
      <c r="B85" s="362">
        <v>19</v>
      </c>
      <c r="C85" s="337">
        <v>226585</v>
      </c>
      <c r="D85" s="352">
        <v>41372</v>
      </c>
      <c r="E85" s="393" t="s">
        <v>448</v>
      </c>
      <c r="F85" s="393" t="s">
        <v>95</v>
      </c>
      <c r="G85" s="167">
        <v>0</v>
      </c>
      <c r="H85" s="145" t="s">
        <v>494</v>
      </c>
      <c r="I85" s="145" t="s">
        <v>403</v>
      </c>
      <c r="J85" s="211" t="s">
        <v>375</v>
      </c>
      <c r="K85" s="211"/>
      <c r="L85" s="211"/>
      <c r="M85" s="211"/>
      <c r="N85" s="211"/>
      <c r="O85" s="211"/>
      <c r="P85" s="211"/>
      <c r="Q85" s="108"/>
    </row>
    <row r="86" spans="1:17" ht="65.25" customHeight="1">
      <c r="B86" s="363"/>
      <c r="C86" s="382"/>
      <c r="D86" s="383"/>
      <c r="E86" s="382"/>
      <c r="F86" s="341"/>
      <c r="G86" s="182"/>
      <c r="H86" s="183" t="s">
        <v>507</v>
      </c>
      <c r="I86" s="183"/>
      <c r="J86" s="173" t="s">
        <v>375</v>
      </c>
      <c r="K86" s="120"/>
      <c r="L86" s="120"/>
      <c r="M86" s="120"/>
      <c r="N86" s="120"/>
      <c r="O86" s="120"/>
      <c r="P86" s="120"/>
      <c r="Q86" s="122"/>
    </row>
    <row r="87" spans="1:17" ht="30.75" thickBot="1">
      <c r="B87" s="363"/>
      <c r="C87" s="339"/>
      <c r="D87" s="355"/>
      <c r="E87" s="382"/>
      <c r="F87" s="173" t="s">
        <v>332</v>
      </c>
      <c r="G87" s="99">
        <v>0</v>
      </c>
      <c r="H87" s="148" t="s">
        <v>335</v>
      </c>
      <c r="I87" s="173"/>
      <c r="J87" s="173"/>
      <c r="K87" s="173" t="s">
        <v>375</v>
      </c>
      <c r="L87" s="173"/>
      <c r="M87" s="173"/>
      <c r="N87" s="173"/>
      <c r="O87" s="173"/>
      <c r="P87" s="173"/>
      <c r="Q87" s="109"/>
    </row>
    <row r="88" spans="1:17" ht="102.75" customHeight="1" thickBot="1">
      <c r="B88" s="363"/>
      <c r="C88" s="201"/>
      <c r="D88" s="218"/>
      <c r="E88" s="382"/>
      <c r="F88" s="173" t="s">
        <v>72</v>
      </c>
      <c r="G88" s="99">
        <v>482507.74</v>
      </c>
      <c r="H88" s="183" t="s">
        <v>573</v>
      </c>
      <c r="I88" s="174" t="s">
        <v>596</v>
      </c>
      <c r="J88" s="180"/>
      <c r="K88" s="180"/>
      <c r="L88" s="173" t="s">
        <v>446</v>
      </c>
      <c r="M88" s="173"/>
      <c r="N88" s="173"/>
      <c r="O88" s="173"/>
      <c r="P88" s="173"/>
      <c r="Q88" s="109"/>
    </row>
    <row r="89" spans="1:17" ht="74.25" customHeight="1" thickBot="1">
      <c r="B89" s="363"/>
      <c r="C89" s="201"/>
      <c r="D89" s="218"/>
      <c r="E89" s="382"/>
      <c r="F89" s="173" t="s">
        <v>393</v>
      </c>
      <c r="G89" s="99">
        <v>16543.12</v>
      </c>
      <c r="H89" s="173" t="s">
        <v>545</v>
      </c>
      <c r="I89" s="173" t="s">
        <v>472</v>
      </c>
      <c r="J89" s="180"/>
      <c r="K89" s="180"/>
      <c r="L89" s="180"/>
      <c r="M89" s="173"/>
      <c r="N89" s="173"/>
      <c r="O89" s="173"/>
      <c r="P89" s="173"/>
      <c r="Q89" s="109"/>
    </row>
    <row r="90" spans="1:17" ht="48" customHeight="1" thickBot="1">
      <c r="B90" s="364"/>
      <c r="C90" s="201"/>
      <c r="D90" s="218"/>
      <c r="E90" s="394"/>
      <c r="F90" s="201" t="s">
        <v>77</v>
      </c>
      <c r="G90" s="134">
        <v>0</v>
      </c>
      <c r="H90" s="201" t="s">
        <v>508</v>
      </c>
      <c r="I90" s="201"/>
      <c r="J90" s="201"/>
      <c r="K90" s="201"/>
      <c r="L90" s="201"/>
      <c r="M90" s="201"/>
      <c r="N90" s="201"/>
      <c r="O90" s="201"/>
      <c r="P90" s="201"/>
      <c r="Q90" s="124"/>
    </row>
    <row r="91" spans="1:17" ht="118.5" customHeight="1">
      <c r="B91" s="362">
        <v>20</v>
      </c>
      <c r="C91" s="337">
        <v>226585</v>
      </c>
      <c r="D91" s="352">
        <v>41372</v>
      </c>
      <c r="E91" s="349" t="s">
        <v>402</v>
      </c>
      <c r="F91" s="255" t="s">
        <v>95</v>
      </c>
      <c r="G91" s="266">
        <v>84341.6</v>
      </c>
      <c r="H91" s="444" t="s">
        <v>536</v>
      </c>
      <c r="I91" s="258" t="s">
        <v>473</v>
      </c>
      <c r="J91" s="255" t="s">
        <v>375</v>
      </c>
      <c r="K91" s="255"/>
      <c r="L91" s="255"/>
      <c r="M91" s="211"/>
      <c r="N91" s="211"/>
      <c r="O91" s="211"/>
      <c r="P91" s="211"/>
      <c r="Q91" s="108"/>
    </row>
    <row r="92" spans="1:17" ht="36" customHeight="1" thickBot="1">
      <c r="B92" s="363"/>
      <c r="C92" s="339"/>
      <c r="D92" s="355"/>
      <c r="E92" s="350"/>
      <c r="F92" s="256" t="s">
        <v>332</v>
      </c>
      <c r="G92" s="268"/>
      <c r="H92" s="148" t="s">
        <v>496</v>
      </c>
      <c r="I92" s="256"/>
      <c r="J92" s="256"/>
      <c r="K92" s="256" t="s">
        <v>375</v>
      </c>
      <c r="L92" s="256"/>
      <c r="M92" s="173"/>
      <c r="N92" s="173"/>
      <c r="O92" s="173"/>
      <c r="P92" s="173"/>
      <c r="Q92" s="109"/>
    </row>
    <row r="93" spans="1:17" ht="36" customHeight="1" thickBot="1">
      <c r="B93" s="363"/>
      <c r="C93" s="201"/>
      <c r="D93" s="218"/>
      <c r="E93" s="350"/>
      <c r="F93" s="256" t="s">
        <v>72</v>
      </c>
      <c r="G93" s="99">
        <v>0</v>
      </c>
      <c r="H93" s="173" t="s">
        <v>420</v>
      </c>
      <c r="I93" s="256" t="s">
        <v>420</v>
      </c>
      <c r="J93" s="256"/>
      <c r="K93" s="256"/>
      <c r="L93" s="256"/>
      <c r="M93" s="173"/>
      <c r="N93" s="173"/>
      <c r="O93" s="173"/>
      <c r="P93" s="173"/>
      <c r="Q93" s="109"/>
    </row>
    <row r="94" spans="1:17" ht="36" customHeight="1" thickBot="1">
      <c r="B94" s="363"/>
      <c r="C94" s="201"/>
      <c r="D94" s="218"/>
      <c r="E94" s="350"/>
      <c r="F94" s="256" t="s">
        <v>393</v>
      </c>
      <c r="G94" s="99">
        <v>0</v>
      </c>
      <c r="H94" s="173" t="s">
        <v>420</v>
      </c>
      <c r="I94" s="173" t="s">
        <v>420</v>
      </c>
      <c r="J94" s="173"/>
      <c r="K94" s="173"/>
      <c r="L94" s="173"/>
      <c r="M94" s="173"/>
      <c r="N94" s="173"/>
      <c r="O94" s="173"/>
      <c r="P94" s="173"/>
      <c r="Q94" s="109"/>
    </row>
    <row r="95" spans="1:17" ht="36" customHeight="1" thickBot="1">
      <c r="B95" s="364"/>
      <c r="C95" s="201"/>
      <c r="D95" s="218"/>
      <c r="E95" s="351"/>
      <c r="F95" s="201" t="s">
        <v>77</v>
      </c>
      <c r="G95" s="123"/>
      <c r="H95" s="201" t="s">
        <v>420</v>
      </c>
      <c r="I95" s="201" t="s">
        <v>420</v>
      </c>
      <c r="J95" s="201"/>
      <c r="K95" s="201"/>
      <c r="L95" s="201"/>
      <c r="M95" s="201"/>
      <c r="N95" s="201"/>
      <c r="O95" s="201"/>
      <c r="P95" s="201"/>
      <c r="Q95" s="124"/>
    </row>
    <row r="96" spans="1:17" ht="81.75" customHeight="1">
      <c r="A96" s="111"/>
      <c r="B96" s="334">
        <v>21</v>
      </c>
      <c r="C96" s="337">
        <v>305648</v>
      </c>
      <c r="D96" s="352">
        <v>43145</v>
      </c>
      <c r="E96" s="384" t="s">
        <v>347</v>
      </c>
      <c r="F96" s="349" t="s">
        <v>95</v>
      </c>
      <c r="G96" s="270">
        <v>607857</v>
      </c>
      <c r="H96" s="258" t="s">
        <v>500</v>
      </c>
      <c r="I96" s="255" t="s">
        <v>474</v>
      </c>
      <c r="J96" s="255" t="s">
        <v>317</v>
      </c>
      <c r="K96" s="255"/>
      <c r="L96" s="294">
        <v>2858650.3</v>
      </c>
      <c r="M96" s="255">
        <v>210</v>
      </c>
      <c r="N96" s="273">
        <v>43452</v>
      </c>
      <c r="O96" s="211"/>
      <c r="P96" s="211"/>
      <c r="Q96" s="108"/>
    </row>
    <row r="97" spans="1:18" ht="70.5" customHeight="1">
      <c r="A97" s="111"/>
      <c r="B97" s="363"/>
      <c r="C97" s="382"/>
      <c r="D97" s="383"/>
      <c r="E97" s="385"/>
      <c r="F97" s="367"/>
      <c r="G97" s="303"/>
      <c r="H97" s="174" t="s">
        <v>569</v>
      </c>
      <c r="I97" s="120" t="s">
        <v>570</v>
      </c>
      <c r="J97" s="186"/>
      <c r="K97" s="186"/>
      <c r="L97" s="287"/>
      <c r="M97" s="186"/>
      <c r="N97" s="288"/>
      <c r="O97" s="200"/>
      <c r="P97" s="200"/>
      <c r="Q97" s="119"/>
    </row>
    <row r="98" spans="1:18" ht="53.25" customHeight="1" thickBot="1">
      <c r="A98" s="111"/>
      <c r="B98" s="336"/>
      <c r="C98" s="339"/>
      <c r="D98" s="355"/>
      <c r="E98" s="381"/>
      <c r="F98" s="179" t="s">
        <v>332</v>
      </c>
      <c r="G98" s="304">
        <v>0</v>
      </c>
      <c r="H98" s="428" t="s">
        <v>496</v>
      </c>
      <c r="I98" s="179" t="s">
        <v>376</v>
      </c>
      <c r="J98" s="179"/>
      <c r="K98" s="179" t="s">
        <v>375</v>
      </c>
      <c r="L98" s="179"/>
      <c r="M98" s="179"/>
      <c r="N98" s="179"/>
      <c r="O98" s="212"/>
      <c r="P98" s="212"/>
      <c r="Q98" s="110"/>
    </row>
    <row r="99" spans="1:18" ht="103.5" customHeight="1">
      <c r="B99" s="334">
        <v>22</v>
      </c>
      <c r="C99" s="337">
        <v>305648</v>
      </c>
      <c r="D99" s="352">
        <v>43145</v>
      </c>
      <c r="E99" s="384" t="s">
        <v>349</v>
      </c>
      <c r="F99" s="349" t="s">
        <v>95</v>
      </c>
      <c r="G99" s="263">
        <v>0</v>
      </c>
      <c r="H99" s="324" t="s">
        <v>470</v>
      </c>
      <c r="I99" s="258" t="s">
        <v>428</v>
      </c>
      <c r="J99" s="255" t="s">
        <v>350</v>
      </c>
      <c r="K99" s="255"/>
      <c r="L99" s="294">
        <v>745047.62</v>
      </c>
      <c r="M99" s="255">
        <v>90</v>
      </c>
      <c r="N99" s="255" t="s">
        <v>397</v>
      </c>
      <c r="O99" s="211"/>
      <c r="P99" s="211"/>
      <c r="Q99" s="108"/>
    </row>
    <row r="100" spans="1:18" ht="74.25" customHeight="1">
      <c r="B100" s="363"/>
      <c r="C100" s="382"/>
      <c r="D100" s="383"/>
      <c r="E100" s="385"/>
      <c r="F100" s="367"/>
      <c r="G100" s="264"/>
      <c r="H100" s="224" t="s">
        <v>532</v>
      </c>
      <c r="I100" s="249" t="s">
        <v>533</v>
      </c>
      <c r="J100" s="120" t="s">
        <v>375</v>
      </c>
      <c r="K100" s="262"/>
      <c r="L100" s="285"/>
      <c r="M100" s="262"/>
      <c r="N100" s="262"/>
      <c r="O100" s="200"/>
      <c r="P100" s="200"/>
      <c r="Q100" s="119"/>
    </row>
    <row r="101" spans="1:18" ht="94.5" customHeight="1">
      <c r="B101" s="363"/>
      <c r="C101" s="382"/>
      <c r="D101" s="383"/>
      <c r="E101" s="385"/>
      <c r="F101" s="380" t="s">
        <v>332</v>
      </c>
      <c r="G101" s="265">
        <v>0</v>
      </c>
      <c r="H101" s="325" t="s">
        <v>471</v>
      </c>
      <c r="I101" s="275" t="s">
        <v>428</v>
      </c>
      <c r="J101" s="256"/>
      <c r="K101" s="256" t="s">
        <v>351</v>
      </c>
      <c r="L101" s="274">
        <v>241908.26</v>
      </c>
      <c r="M101" s="256">
        <v>120</v>
      </c>
      <c r="N101" s="256" t="s">
        <v>397</v>
      </c>
      <c r="O101" s="173"/>
      <c r="P101" s="173"/>
      <c r="Q101" s="109"/>
    </row>
    <row r="102" spans="1:18" ht="55.5" customHeight="1">
      <c r="B102" s="363"/>
      <c r="C102" s="382"/>
      <c r="D102" s="383"/>
      <c r="E102" s="385"/>
      <c r="F102" s="367"/>
      <c r="G102" s="264"/>
      <c r="H102" s="224" t="s">
        <v>496</v>
      </c>
      <c r="I102" s="120"/>
      <c r="J102" s="120" t="s">
        <v>375</v>
      </c>
      <c r="K102" s="262"/>
      <c r="L102" s="285"/>
      <c r="M102" s="262"/>
      <c r="N102" s="262"/>
      <c r="O102" s="200"/>
      <c r="P102" s="200"/>
      <c r="Q102" s="119"/>
    </row>
    <row r="103" spans="1:18" ht="36" customHeight="1" thickBot="1">
      <c r="B103" s="336"/>
      <c r="C103" s="339"/>
      <c r="D103" s="355"/>
      <c r="E103" s="381"/>
      <c r="F103" s="201" t="s">
        <v>72</v>
      </c>
      <c r="G103" s="134">
        <v>193678.44</v>
      </c>
      <c r="H103" s="168"/>
      <c r="I103" s="142"/>
      <c r="J103" s="142"/>
      <c r="K103" s="142"/>
      <c r="L103" s="134"/>
      <c r="M103" s="142"/>
      <c r="N103" s="142"/>
      <c r="O103" s="212"/>
      <c r="P103" s="212"/>
      <c r="Q103" s="110"/>
    </row>
    <row r="104" spans="1:18" ht="75.75" customHeight="1">
      <c r="B104" s="334">
        <v>23</v>
      </c>
      <c r="C104" s="389">
        <v>305648</v>
      </c>
      <c r="D104" s="390">
        <v>43145</v>
      </c>
      <c r="E104" s="384" t="s">
        <v>355</v>
      </c>
      <c r="F104" s="349" t="s">
        <v>95</v>
      </c>
      <c r="G104" s="266">
        <v>2790881.43</v>
      </c>
      <c r="H104" s="145" t="s">
        <v>537</v>
      </c>
      <c r="I104" s="255" t="s">
        <v>597</v>
      </c>
      <c r="J104" s="255" t="s">
        <v>358</v>
      </c>
      <c r="K104" s="255"/>
      <c r="L104" s="294">
        <v>4041175.5</v>
      </c>
      <c r="M104" s="255">
        <v>210</v>
      </c>
      <c r="N104" s="273">
        <v>43851</v>
      </c>
      <c r="O104" s="211"/>
      <c r="P104" s="211"/>
      <c r="Q104" s="108"/>
    </row>
    <row r="105" spans="1:18" ht="71.25" customHeight="1">
      <c r="B105" s="363"/>
      <c r="C105" s="387"/>
      <c r="D105" s="391"/>
      <c r="E105" s="385"/>
      <c r="F105" s="367"/>
      <c r="G105" s="269"/>
      <c r="H105" s="183" t="s">
        <v>523</v>
      </c>
      <c r="I105" s="262"/>
      <c r="J105" s="186" t="s">
        <v>375</v>
      </c>
      <c r="K105" s="186"/>
      <c r="L105" s="287"/>
      <c r="M105" s="186"/>
      <c r="N105" s="288"/>
      <c r="O105" s="200"/>
      <c r="P105" s="200"/>
      <c r="Q105" s="119"/>
    </row>
    <row r="106" spans="1:18" ht="76.5" customHeight="1" thickBot="1">
      <c r="B106" s="336"/>
      <c r="C106" s="388"/>
      <c r="D106" s="392"/>
      <c r="E106" s="381"/>
      <c r="F106" s="212" t="s">
        <v>332</v>
      </c>
      <c r="G106" s="98">
        <v>401793.63</v>
      </c>
      <c r="H106" s="249" t="s">
        <v>528</v>
      </c>
      <c r="I106" s="120" t="s">
        <v>404</v>
      </c>
      <c r="J106" s="212"/>
      <c r="K106" s="212" t="s">
        <v>495</v>
      </c>
      <c r="L106" s="98"/>
      <c r="M106" s="212"/>
      <c r="N106" s="204"/>
      <c r="O106" s="212"/>
      <c r="P106" s="212"/>
      <c r="Q106" s="110"/>
    </row>
    <row r="107" spans="1:18" ht="74.25" customHeight="1" thickBot="1">
      <c r="B107" s="362">
        <v>24</v>
      </c>
      <c r="C107" s="201"/>
      <c r="D107" s="218"/>
      <c r="E107" s="393" t="s">
        <v>400</v>
      </c>
      <c r="F107" s="211" t="s">
        <v>95</v>
      </c>
      <c r="G107" s="132">
        <v>634934.4</v>
      </c>
      <c r="H107" s="145" t="s">
        <v>529</v>
      </c>
      <c r="I107" s="211" t="s">
        <v>530</v>
      </c>
      <c r="J107" s="211" t="s">
        <v>375</v>
      </c>
      <c r="K107" s="211"/>
      <c r="L107" s="97"/>
      <c r="M107" s="211"/>
      <c r="N107" s="202"/>
      <c r="O107" s="211"/>
      <c r="P107" s="211"/>
      <c r="Q107" s="108"/>
    </row>
    <row r="108" spans="1:18" ht="57" customHeight="1" thickBot="1">
      <c r="B108" s="363"/>
      <c r="C108" s="201"/>
      <c r="D108" s="218"/>
      <c r="E108" s="382"/>
      <c r="F108" s="173" t="s">
        <v>332</v>
      </c>
      <c r="G108" s="133">
        <v>201864.95999999999</v>
      </c>
      <c r="H108" s="326" t="s">
        <v>531</v>
      </c>
      <c r="I108" s="173" t="s">
        <v>530</v>
      </c>
      <c r="J108" s="173"/>
      <c r="K108" s="173" t="s">
        <v>375</v>
      </c>
      <c r="L108" s="99"/>
      <c r="M108" s="173"/>
      <c r="N108" s="203"/>
      <c r="O108" s="173"/>
      <c r="P108" s="173"/>
      <c r="Q108" s="109"/>
    </row>
    <row r="109" spans="1:18" ht="57" customHeight="1">
      <c r="B109" s="363"/>
      <c r="C109" s="200"/>
      <c r="D109" s="213"/>
      <c r="E109" s="382"/>
      <c r="F109" s="173" t="s">
        <v>72</v>
      </c>
      <c r="G109" s="133"/>
      <c r="H109" s="148" t="s">
        <v>598</v>
      </c>
      <c r="I109" s="173" t="s">
        <v>599</v>
      </c>
      <c r="J109" s="190"/>
      <c r="K109" s="173"/>
      <c r="L109" s="99"/>
      <c r="M109" s="173"/>
      <c r="N109" s="203"/>
      <c r="O109" s="190"/>
      <c r="P109" s="173"/>
      <c r="Q109" s="109"/>
    </row>
    <row r="110" spans="1:18" ht="57" customHeight="1" thickBot="1">
      <c r="B110" s="364"/>
      <c r="C110" s="200"/>
      <c r="D110" s="213"/>
      <c r="E110" s="394"/>
      <c r="F110" s="200" t="s">
        <v>333</v>
      </c>
      <c r="G110" s="247"/>
      <c r="H110" s="183" t="s">
        <v>546</v>
      </c>
      <c r="I110" s="120"/>
      <c r="J110" s="248"/>
      <c r="K110" s="200"/>
      <c r="L110" s="146"/>
      <c r="M110" s="200"/>
      <c r="N110" s="213"/>
      <c r="O110" s="248"/>
      <c r="P110" s="200"/>
      <c r="Q110" s="119"/>
    </row>
    <row r="111" spans="1:18" ht="97.5" customHeight="1">
      <c r="A111" s="111"/>
      <c r="B111" s="362">
        <v>25</v>
      </c>
      <c r="C111" s="211">
        <v>220883</v>
      </c>
      <c r="D111" s="202">
        <v>43140</v>
      </c>
      <c r="E111" s="393" t="s">
        <v>346</v>
      </c>
      <c r="F111" s="255" t="s">
        <v>95</v>
      </c>
      <c r="G111" s="257">
        <v>2109397.5</v>
      </c>
      <c r="H111" s="258" t="s">
        <v>525</v>
      </c>
      <c r="I111" s="211" t="s">
        <v>524</v>
      </c>
      <c r="J111" s="305" t="s">
        <v>430</v>
      </c>
      <c r="K111" s="306"/>
      <c r="L111" s="306" t="s">
        <v>429</v>
      </c>
      <c r="M111" s="307">
        <v>210</v>
      </c>
      <c r="N111" s="307" t="s">
        <v>432</v>
      </c>
      <c r="O111" s="189"/>
      <c r="P111" s="211"/>
      <c r="Q111" s="108"/>
      <c r="R111" s="100"/>
    </row>
    <row r="112" spans="1:18" ht="105.75" customHeight="1" thickBot="1">
      <c r="A112" s="111"/>
      <c r="B112" s="364"/>
      <c r="C112" s="212"/>
      <c r="D112" s="204"/>
      <c r="E112" s="394"/>
      <c r="F112" s="212" t="s">
        <v>332</v>
      </c>
      <c r="G112" s="434">
        <v>868440.6</v>
      </c>
      <c r="H112" s="183" t="s">
        <v>496</v>
      </c>
      <c r="I112" s="262"/>
      <c r="J112" s="308"/>
      <c r="K112" s="309" t="s">
        <v>375</v>
      </c>
      <c r="L112" s="310" t="s">
        <v>431</v>
      </c>
      <c r="M112" s="311">
        <v>210</v>
      </c>
      <c r="N112" s="311" t="s">
        <v>432</v>
      </c>
      <c r="O112" s="193"/>
      <c r="P112" s="212"/>
      <c r="Q112" s="110"/>
      <c r="R112" s="100"/>
    </row>
    <row r="113" spans="2:17" ht="109.5" customHeight="1" thickBot="1">
      <c r="B113" s="362">
        <v>26</v>
      </c>
      <c r="C113" s="201"/>
      <c r="D113" s="218"/>
      <c r="E113" s="393" t="s">
        <v>399</v>
      </c>
      <c r="F113" s="211" t="s">
        <v>95</v>
      </c>
      <c r="G113" s="132">
        <v>1653568.41</v>
      </c>
      <c r="H113" s="145" t="s">
        <v>526</v>
      </c>
      <c r="I113" s="211" t="s">
        <v>600</v>
      </c>
      <c r="J113" s="255" t="s">
        <v>433</v>
      </c>
      <c r="K113" s="312"/>
      <c r="L113" s="305" t="s">
        <v>434</v>
      </c>
      <c r="M113" s="313">
        <v>210</v>
      </c>
      <c r="N113" s="314" t="s">
        <v>436</v>
      </c>
      <c r="O113" s="189"/>
      <c r="P113" s="211"/>
      <c r="Q113" s="108"/>
    </row>
    <row r="114" spans="2:17" ht="95.25" customHeight="1" thickBot="1">
      <c r="B114" s="364"/>
      <c r="C114" s="201"/>
      <c r="D114" s="218"/>
      <c r="E114" s="394"/>
      <c r="F114" s="201" t="s">
        <v>332</v>
      </c>
      <c r="G114" s="134">
        <v>600812.56999999995</v>
      </c>
      <c r="H114" s="183" t="s">
        <v>496</v>
      </c>
      <c r="I114" s="179"/>
      <c r="J114" s="259"/>
      <c r="K114" s="309" t="s">
        <v>375</v>
      </c>
      <c r="L114" s="315" t="s">
        <v>431</v>
      </c>
      <c r="M114" s="316">
        <v>210</v>
      </c>
      <c r="N114" s="317" t="s">
        <v>435</v>
      </c>
      <c r="O114" s="192"/>
      <c r="P114" s="201"/>
      <c r="Q114" s="124"/>
    </row>
    <row r="115" spans="2:17" ht="105.75" customHeight="1" thickBot="1">
      <c r="B115" s="362">
        <v>27</v>
      </c>
      <c r="C115" s="170"/>
      <c r="D115" s="171"/>
      <c r="E115" s="349" t="s">
        <v>401</v>
      </c>
      <c r="F115" s="255" t="s">
        <v>95</v>
      </c>
      <c r="G115" s="257">
        <v>361483.56</v>
      </c>
      <c r="H115" s="258" t="s">
        <v>538</v>
      </c>
      <c r="I115" s="262" t="s">
        <v>601</v>
      </c>
      <c r="J115" s="255"/>
      <c r="K115" s="255"/>
      <c r="L115" s="318"/>
      <c r="M115" s="319"/>
      <c r="N115" s="273"/>
      <c r="O115" s="211"/>
      <c r="P115" s="211"/>
      <c r="Q115" s="108"/>
    </row>
    <row r="116" spans="2:17" ht="73.5" customHeight="1" thickBot="1">
      <c r="B116" s="364"/>
      <c r="C116" s="201"/>
      <c r="D116" s="218"/>
      <c r="E116" s="351"/>
      <c r="F116" s="259" t="s">
        <v>332</v>
      </c>
      <c r="G116" s="320">
        <v>113612.76</v>
      </c>
      <c r="H116" s="262" t="s">
        <v>539</v>
      </c>
      <c r="I116" s="262" t="s">
        <v>484</v>
      </c>
      <c r="J116" s="259"/>
      <c r="K116" s="259"/>
      <c r="L116" s="321"/>
      <c r="M116" s="259"/>
      <c r="N116" s="322"/>
      <c r="O116" s="201"/>
      <c r="P116" s="201"/>
      <c r="Q116" s="124"/>
    </row>
    <row r="117" spans="2:17" ht="46.5" customHeight="1">
      <c r="B117" s="362">
        <v>28</v>
      </c>
      <c r="C117" s="211"/>
      <c r="D117" s="202"/>
      <c r="E117" s="349" t="s">
        <v>466</v>
      </c>
      <c r="F117" s="349" t="s">
        <v>95</v>
      </c>
      <c r="G117" s="263"/>
      <c r="H117" s="258" t="s">
        <v>527</v>
      </c>
      <c r="I117" s="258" t="s">
        <v>469</v>
      </c>
      <c r="J117" s="255" t="s">
        <v>375</v>
      </c>
      <c r="K117" s="255"/>
      <c r="L117" s="294"/>
      <c r="M117" s="255"/>
      <c r="N117" s="273"/>
      <c r="O117" s="211"/>
      <c r="P117" s="211"/>
      <c r="Q117" s="108"/>
    </row>
    <row r="118" spans="2:17" ht="88.5" customHeight="1">
      <c r="B118" s="363"/>
      <c r="C118" s="120"/>
      <c r="D118" s="121"/>
      <c r="E118" s="350"/>
      <c r="F118" s="367"/>
      <c r="G118" s="264"/>
      <c r="H118" s="249" t="s">
        <v>541</v>
      </c>
      <c r="I118" s="261"/>
      <c r="J118" s="262" t="s">
        <v>375</v>
      </c>
      <c r="K118" s="262"/>
      <c r="L118" s="285"/>
      <c r="M118" s="262"/>
      <c r="N118" s="323"/>
      <c r="O118" s="120"/>
      <c r="P118" s="120"/>
      <c r="Q118" s="122"/>
    </row>
    <row r="119" spans="2:17" ht="36" customHeight="1">
      <c r="B119" s="363"/>
      <c r="C119" s="173"/>
      <c r="D119" s="203"/>
      <c r="E119" s="350"/>
      <c r="F119" s="256" t="s">
        <v>332</v>
      </c>
      <c r="G119" s="283"/>
      <c r="H119" s="183" t="s">
        <v>540</v>
      </c>
      <c r="I119" s="262" t="s">
        <v>484</v>
      </c>
      <c r="J119" s="256"/>
      <c r="K119" s="256" t="s">
        <v>375</v>
      </c>
      <c r="L119" s="274"/>
      <c r="M119" s="256"/>
      <c r="N119" s="280"/>
      <c r="O119" s="173"/>
      <c r="P119" s="173"/>
      <c r="Q119" s="109"/>
    </row>
    <row r="120" spans="2:17" ht="36" customHeight="1">
      <c r="B120" s="363"/>
      <c r="C120" s="173"/>
      <c r="D120" s="203"/>
      <c r="E120" s="350"/>
      <c r="F120" s="256" t="s">
        <v>72</v>
      </c>
      <c r="G120" s="133"/>
      <c r="H120" s="120" t="s">
        <v>484</v>
      </c>
      <c r="I120" s="120" t="s">
        <v>484</v>
      </c>
      <c r="J120" s="173"/>
      <c r="K120" s="173"/>
      <c r="L120" s="99"/>
      <c r="M120" s="173"/>
      <c r="N120" s="203"/>
      <c r="O120" s="173"/>
      <c r="P120" s="173"/>
      <c r="Q120" s="109"/>
    </row>
    <row r="121" spans="2:17" ht="36" customHeight="1">
      <c r="B121" s="363"/>
      <c r="C121" s="173"/>
      <c r="D121" s="203"/>
      <c r="E121" s="350"/>
      <c r="F121" s="256" t="s">
        <v>333</v>
      </c>
      <c r="G121" s="133"/>
      <c r="H121" s="120" t="s">
        <v>484</v>
      </c>
      <c r="I121" s="120" t="s">
        <v>484</v>
      </c>
      <c r="J121" s="173"/>
      <c r="K121" s="173"/>
      <c r="L121" s="99"/>
      <c r="M121" s="173"/>
      <c r="N121" s="203"/>
      <c r="O121" s="173"/>
      <c r="P121" s="173"/>
      <c r="Q121" s="109"/>
    </row>
    <row r="122" spans="2:17" ht="36" customHeight="1" thickBot="1">
      <c r="B122" s="364"/>
      <c r="C122" s="212"/>
      <c r="D122" s="204"/>
      <c r="E122" s="351"/>
      <c r="F122" s="212" t="s">
        <v>77</v>
      </c>
      <c r="G122" s="434"/>
      <c r="H122" s="201" t="s">
        <v>484</v>
      </c>
      <c r="I122" s="201" t="s">
        <v>484</v>
      </c>
      <c r="J122" s="212"/>
      <c r="K122" s="212"/>
      <c r="L122" s="98"/>
      <c r="M122" s="212"/>
      <c r="N122" s="204"/>
      <c r="O122" s="212"/>
      <c r="P122" s="212"/>
      <c r="Q122" s="110"/>
    </row>
    <row r="123" spans="2:17" ht="45.75" customHeight="1">
      <c r="B123" s="334">
        <v>29</v>
      </c>
      <c r="C123" s="211"/>
      <c r="D123" s="202"/>
      <c r="E123" s="337" t="s">
        <v>467</v>
      </c>
      <c r="F123" s="211" t="s">
        <v>95</v>
      </c>
      <c r="G123" s="132"/>
      <c r="H123" s="183" t="s">
        <v>475</v>
      </c>
      <c r="I123" s="211" t="s">
        <v>602</v>
      </c>
      <c r="J123" s="211"/>
      <c r="K123" s="211"/>
      <c r="L123" s="97"/>
      <c r="M123" s="211"/>
      <c r="N123" s="202"/>
      <c r="O123" s="211"/>
      <c r="P123" s="211"/>
      <c r="Q123" s="108"/>
    </row>
    <row r="124" spans="2:17" ht="36" customHeight="1">
      <c r="B124" s="335"/>
      <c r="C124" s="173"/>
      <c r="D124" s="203"/>
      <c r="E124" s="338"/>
      <c r="F124" s="173" t="s">
        <v>332</v>
      </c>
      <c r="G124" s="133"/>
      <c r="H124" s="173" t="s">
        <v>61</v>
      </c>
      <c r="I124" s="173" t="s">
        <v>484</v>
      </c>
      <c r="J124" s="173"/>
      <c r="K124" s="173"/>
      <c r="L124" s="99"/>
      <c r="M124" s="173"/>
      <c r="N124" s="203"/>
      <c r="O124" s="173"/>
      <c r="P124" s="173"/>
      <c r="Q124" s="109"/>
    </row>
    <row r="125" spans="2:17" ht="36" customHeight="1">
      <c r="B125" s="335"/>
      <c r="C125" s="173"/>
      <c r="D125" s="203"/>
      <c r="E125" s="338"/>
      <c r="F125" s="173" t="s">
        <v>72</v>
      </c>
      <c r="G125" s="133"/>
      <c r="H125" s="173" t="s">
        <v>61</v>
      </c>
      <c r="I125" s="173" t="s">
        <v>484</v>
      </c>
      <c r="J125" s="173"/>
      <c r="K125" s="173"/>
      <c r="L125" s="99"/>
      <c r="M125" s="173"/>
      <c r="N125" s="203"/>
      <c r="O125" s="173"/>
      <c r="P125" s="173"/>
      <c r="Q125" s="109"/>
    </row>
    <row r="126" spans="2:17" ht="36" customHeight="1">
      <c r="B126" s="335"/>
      <c r="C126" s="173"/>
      <c r="D126" s="203"/>
      <c r="E126" s="338"/>
      <c r="F126" s="173" t="s">
        <v>333</v>
      </c>
      <c r="G126" s="133"/>
      <c r="H126" s="173" t="s">
        <v>61</v>
      </c>
      <c r="I126" s="173" t="s">
        <v>484</v>
      </c>
      <c r="J126" s="173"/>
      <c r="K126" s="173"/>
      <c r="L126" s="99"/>
      <c r="M126" s="173"/>
      <c r="N126" s="203"/>
      <c r="O126" s="173"/>
      <c r="P126" s="173"/>
      <c r="Q126" s="109"/>
    </row>
    <row r="127" spans="2:17" ht="36" customHeight="1" thickBot="1">
      <c r="B127" s="336"/>
      <c r="C127" s="212"/>
      <c r="D127" s="204"/>
      <c r="E127" s="339"/>
      <c r="F127" s="212" t="s">
        <v>77</v>
      </c>
      <c r="G127" s="434"/>
      <c r="H127" s="428"/>
      <c r="I127" s="212" t="s">
        <v>484</v>
      </c>
      <c r="J127" s="212"/>
      <c r="K127" s="212"/>
      <c r="L127" s="98"/>
      <c r="M127" s="212"/>
      <c r="N127" s="204"/>
      <c r="O127" s="212"/>
      <c r="P127" s="212"/>
      <c r="Q127" s="110"/>
    </row>
    <row r="128" spans="2:17" ht="46.5" customHeight="1">
      <c r="B128" s="340">
        <v>30</v>
      </c>
      <c r="C128" s="120"/>
      <c r="D128" s="121"/>
      <c r="E128" s="341" t="s">
        <v>468</v>
      </c>
      <c r="F128" s="120" t="s">
        <v>95</v>
      </c>
      <c r="G128" s="196"/>
      <c r="H128" s="183" t="s">
        <v>475</v>
      </c>
      <c r="I128" s="211" t="s">
        <v>602</v>
      </c>
      <c r="J128" s="120"/>
      <c r="K128" s="120"/>
      <c r="L128" s="147"/>
      <c r="M128" s="120"/>
      <c r="N128" s="121"/>
      <c r="O128" s="120"/>
      <c r="P128" s="120"/>
      <c r="Q128" s="122"/>
    </row>
    <row r="129" spans="1:17" ht="36" customHeight="1">
      <c r="B129" s="335"/>
      <c r="C129" s="173"/>
      <c r="D129" s="203"/>
      <c r="E129" s="338"/>
      <c r="F129" s="173" t="s">
        <v>332</v>
      </c>
      <c r="G129" s="133"/>
      <c r="H129" s="173" t="s">
        <v>61</v>
      </c>
      <c r="I129" s="173" t="s">
        <v>61</v>
      </c>
      <c r="J129" s="173"/>
      <c r="K129" s="173"/>
      <c r="L129" s="99"/>
      <c r="M129" s="173"/>
      <c r="N129" s="203"/>
      <c r="O129" s="173"/>
      <c r="P129" s="173"/>
      <c r="Q129" s="109"/>
    </row>
    <row r="130" spans="1:17" ht="36" customHeight="1">
      <c r="B130" s="335"/>
      <c r="C130" s="173"/>
      <c r="D130" s="203"/>
      <c r="E130" s="338"/>
      <c r="F130" s="173" t="s">
        <v>72</v>
      </c>
      <c r="G130" s="133"/>
      <c r="H130" s="173" t="s">
        <v>61</v>
      </c>
      <c r="I130" s="173" t="s">
        <v>61</v>
      </c>
      <c r="J130" s="173"/>
      <c r="K130" s="173"/>
      <c r="L130" s="99"/>
      <c r="M130" s="173"/>
      <c r="N130" s="203"/>
      <c r="O130" s="173"/>
      <c r="P130" s="173"/>
      <c r="Q130" s="109"/>
    </row>
    <row r="131" spans="1:17" ht="36" customHeight="1">
      <c r="B131" s="335"/>
      <c r="C131" s="173"/>
      <c r="D131" s="203"/>
      <c r="E131" s="338"/>
      <c r="F131" s="173" t="s">
        <v>333</v>
      </c>
      <c r="G131" s="133"/>
      <c r="H131" s="148"/>
      <c r="I131" s="173" t="s">
        <v>61</v>
      </c>
      <c r="J131" s="173"/>
      <c r="K131" s="173"/>
      <c r="L131" s="99"/>
      <c r="M131" s="173"/>
      <c r="N131" s="203"/>
      <c r="O131" s="173"/>
      <c r="P131" s="173"/>
      <c r="Q131" s="109"/>
    </row>
    <row r="132" spans="1:17" ht="36" customHeight="1" thickBot="1">
      <c r="B132" s="336"/>
      <c r="C132" s="212"/>
      <c r="D132" s="204"/>
      <c r="E132" s="339"/>
      <c r="F132" s="212" t="s">
        <v>77</v>
      </c>
      <c r="G132" s="434"/>
      <c r="H132" s="212" t="s">
        <v>61</v>
      </c>
      <c r="I132" s="212" t="s">
        <v>61</v>
      </c>
      <c r="J132" s="212"/>
      <c r="K132" s="212"/>
      <c r="L132" s="98"/>
      <c r="M132" s="212"/>
      <c r="N132" s="204"/>
      <c r="O132" s="212"/>
      <c r="P132" s="212"/>
      <c r="Q132" s="110"/>
    </row>
    <row r="133" spans="1:17" ht="74.25" customHeight="1">
      <c r="B133" s="363">
        <v>31</v>
      </c>
      <c r="C133" s="120"/>
      <c r="D133" s="121"/>
      <c r="E133" s="350" t="s">
        <v>499</v>
      </c>
      <c r="F133" s="262" t="s">
        <v>95</v>
      </c>
      <c r="G133" s="264"/>
      <c r="H133" s="183" t="s">
        <v>534</v>
      </c>
      <c r="I133" s="120" t="s">
        <v>535</v>
      </c>
      <c r="J133" s="120"/>
      <c r="K133" s="120"/>
      <c r="L133" s="147"/>
      <c r="M133" s="120"/>
      <c r="N133" s="121"/>
      <c r="O133" s="120"/>
      <c r="P133" s="120"/>
      <c r="Q133" s="122"/>
    </row>
    <row r="134" spans="1:17" ht="36" customHeight="1">
      <c r="B134" s="363"/>
      <c r="C134" s="173"/>
      <c r="D134" s="203"/>
      <c r="E134" s="350"/>
      <c r="F134" s="256" t="s">
        <v>332</v>
      </c>
      <c r="G134" s="133"/>
      <c r="H134" s="173" t="s">
        <v>61</v>
      </c>
      <c r="I134" s="173" t="s">
        <v>61</v>
      </c>
      <c r="J134" s="173"/>
      <c r="K134" s="173"/>
      <c r="L134" s="99"/>
      <c r="M134" s="173"/>
      <c r="N134" s="203"/>
      <c r="O134" s="173"/>
      <c r="P134" s="173"/>
      <c r="Q134" s="109"/>
    </row>
    <row r="135" spans="1:17" ht="36" customHeight="1">
      <c r="B135" s="363"/>
      <c r="C135" s="173"/>
      <c r="D135" s="203"/>
      <c r="E135" s="350"/>
      <c r="F135" s="256" t="s">
        <v>72</v>
      </c>
      <c r="G135" s="133"/>
      <c r="H135" s="173" t="s">
        <v>61</v>
      </c>
      <c r="I135" s="173" t="s">
        <v>61</v>
      </c>
      <c r="J135" s="173"/>
      <c r="K135" s="173"/>
      <c r="L135" s="99"/>
      <c r="M135" s="173"/>
      <c r="N135" s="203"/>
      <c r="O135" s="173"/>
      <c r="P135" s="173"/>
      <c r="Q135" s="109"/>
    </row>
    <row r="136" spans="1:17" ht="36" customHeight="1">
      <c r="B136" s="363"/>
      <c r="C136" s="173"/>
      <c r="D136" s="203"/>
      <c r="E136" s="350"/>
      <c r="F136" s="256" t="s">
        <v>333</v>
      </c>
      <c r="G136" s="133"/>
      <c r="H136" s="173" t="s">
        <v>61</v>
      </c>
      <c r="I136" s="173" t="s">
        <v>61</v>
      </c>
      <c r="J136" s="173"/>
      <c r="K136" s="173"/>
      <c r="L136" s="99"/>
      <c r="M136" s="173"/>
      <c r="N136" s="203"/>
      <c r="O136" s="173"/>
      <c r="P136" s="173"/>
      <c r="Q136" s="109"/>
    </row>
    <row r="137" spans="1:17" ht="36" customHeight="1" thickBot="1">
      <c r="B137" s="364"/>
      <c r="C137" s="212"/>
      <c r="D137" s="204"/>
      <c r="E137" s="351"/>
      <c r="F137" s="212" t="s">
        <v>77</v>
      </c>
      <c r="G137" s="434"/>
      <c r="H137" s="212" t="s">
        <v>61</v>
      </c>
      <c r="I137" s="212" t="s">
        <v>61</v>
      </c>
      <c r="J137" s="212"/>
      <c r="K137" s="212"/>
      <c r="L137" s="98"/>
      <c r="M137" s="212"/>
      <c r="N137" s="204"/>
      <c r="O137" s="212"/>
      <c r="P137" s="212"/>
      <c r="Q137" s="110"/>
    </row>
    <row r="138" spans="1:17" s="141" customFormat="1" ht="127.5" customHeight="1" thickBot="1">
      <c r="A138" s="102"/>
      <c r="B138" s="206">
        <v>32</v>
      </c>
      <c r="C138" s="201"/>
      <c r="D138" s="218"/>
      <c r="E138" s="201" t="s">
        <v>65</v>
      </c>
      <c r="F138" s="201" t="s">
        <v>77</v>
      </c>
      <c r="G138" s="123">
        <v>300010.27</v>
      </c>
      <c r="H138" s="221" t="s">
        <v>555</v>
      </c>
      <c r="I138" s="427" t="s">
        <v>510</v>
      </c>
      <c r="J138" s="201"/>
      <c r="K138" s="201" t="s">
        <v>61</v>
      </c>
      <c r="L138" s="201" t="s">
        <v>61</v>
      </c>
      <c r="M138" s="201" t="s">
        <v>61</v>
      </c>
      <c r="N138" s="201" t="s">
        <v>61</v>
      </c>
      <c r="O138" s="201" t="s">
        <v>61</v>
      </c>
      <c r="P138" s="201" t="s">
        <v>61</v>
      </c>
      <c r="Q138" s="124" t="s">
        <v>61</v>
      </c>
    </row>
    <row r="139" spans="1:17" s="141" customFormat="1" ht="147.75" customHeight="1" thickBot="1">
      <c r="A139" s="102"/>
      <c r="B139" s="169">
        <v>33</v>
      </c>
      <c r="C139" s="170"/>
      <c r="D139" s="171"/>
      <c r="E139" s="170" t="s">
        <v>359</v>
      </c>
      <c r="F139" s="170" t="s">
        <v>77</v>
      </c>
      <c r="G139" s="445">
        <v>388533</v>
      </c>
      <c r="H139" s="446" t="s">
        <v>556</v>
      </c>
      <c r="I139" s="447" t="s">
        <v>558</v>
      </c>
      <c r="J139" s="244"/>
      <c r="K139" s="170" t="s">
        <v>61</v>
      </c>
      <c r="L139" s="170" t="s">
        <v>61</v>
      </c>
      <c r="M139" s="170" t="s">
        <v>61</v>
      </c>
      <c r="N139" s="201" t="s">
        <v>61</v>
      </c>
      <c r="O139" s="170" t="s">
        <v>61</v>
      </c>
      <c r="P139" s="170" t="s">
        <v>61</v>
      </c>
      <c r="Q139" s="172" t="s">
        <v>61</v>
      </c>
    </row>
    <row r="140" spans="1:17" s="141" customFormat="1" ht="153" customHeight="1" thickBot="1">
      <c r="A140" s="102"/>
      <c r="B140" s="205">
        <v>34</v>
      </c>
      <c r="C140" s="200"/>
      <c r="D140" s="213"/>
      <c r="E140" s="200" t="s">
        <v>360</v>
      </c>
      <c r="F140" s="200" t="s">
        <v>77</v>
      </c>
      <c r="G140" s="146">
        <v>626000</v>
      </c>
      <c r="H140" s="448" t="s">
        <v>509</v>
      </c>
      <c r="I140" s="449" t="s">
        <v>557</v>
      </c>
      <c r="J140" s="200" t="s">
        <v>61</v>
      </c>
      <c r="K140" s="200" t="s">
        <v>61</v>
      </c>
      <c r="L140" s="200" t="s">
        <v>61</v>
      </c>
      <c r="M140" s="200" t="s">
        <v>61</v>
      </c>
      <c r="N140" s="199" t="s">
        <v>61</v>
      </c>
      <c r="O140" s="199" t="s">
        <v>61</v>
      </c>
      <c r="P140" s="199" t="s">
        <v>61</v>
      </c>
      <c r="Q140" s="245" t="s">
        <v>61</v>
      </c>
    </row>
    <row r="141" spans="1:17" ht="95.25" customHeight="1">
      <c r="B141" s="334">
        <v>35</v>
      </c>
      <c r="C141" s="211"/>
      <c r="D141" s="202"/>
      <c r="E141" s="378" t="s">
        <v>476</v>
      </c>
      <c r="F141" s="255" t="s">
        <v>95</v>
      </c>
      <c r="G141" s="263"/>
      <c r="H141" s="145" t="s">
        <v>574</v>
      </c>
      <c r="I141" s="211" t="s">
        <v>575</v>
      </c>
      <c r="J141" s="255" t="s">
        <v>498</v>
      </c>
      <c r="K141" s="255"/>
      <c r="L141" s="294"/>
      <c r="M141" s="255"/>
      <c r="N141" s="273"/>
      <c r="O141" s="211"/>
      <c r="P141" s="211"/>
      <c r="Q141" s="108"/>
    </row>
    <row r="142" spans="1:17" ht="36" customHeight="1">
      <c r="B142" s="335"/>
      <c r="C142" s="173"/>
      <c r="D142" s="203"/>
      <c r="E142" s="379"/>
      <c r="F142" s="256" t="s">
        <v>332</v>
      </c>
      <c r="G142" s="133"/>
      <c r="H142" s="173" t="s">
        <v>496</v>
      </c>
      <c r="I142" s="173" t="s">
        <v>61</v>
      </c>
      <c r="J142" s="173" t="s">
        <v>375</v>
      </c>
      <c r="K142" s="173"/>
      <c r="L142" s="99"/>
      <c r="M142" s="173"/>
      <c r="N142" s="203"/>
      <c r="O142" s="173"/>
      <c r="P142" s="173"/>
      <c r="Q142" s="109"/>
    </row>
    <row r="143" spans="1:17" ht="36" customHeight="1">
      <c r="B143" s="335"/>
      <c r="C143" s="173"/>
      <c r="D143" s="203"/>
      <c r="E143" s="379"/>
      <c r="F143" s="256" t="s">
        <v>72</v>
      </c>
      <c r="G143" s="133"/>
      <c r="H143" s="173" t="s">
        <v>61</v>
      </c>
      <c r="I143" s="173" t="s">
        <v>61</v>
      </c>
      <c r="J143" s="173"/>
      <c r="K143" s="173"/>
      <c r="L143" s="99"/>
      <c r="M143" s="173"/>
      <c r="N143" s="203"/>
      <c r="O143" s="173"/>
      <c r="P143" s="173"/>
      <c r="Q143" s="109"/>
    </row>
    <row r="144" spans="1:17" ht="36" customHeight="1">
      <c r="B144" s="335"/>
      <c r="C144" s="173"/>
      <c r="D144" s="203"/>
      <c r="E144" s="379"/>
      <c r="F144" s="256" t="s">
        <v>333</v>
      </c>
      <c r="G144" s="133"/>
      <c r="H144" s="173" t="s">
        <v>61</v>
      </c>
      <c r="I144" s="173" t="s">
        <v>61</v>
      </c>
      <c r="J144" s="173"/>
      <c r="K144" s="173"/>
      <c r="L144" s="99"/>
      <c r="M144" s="173"/>
      <c r="N144" s="203"/>
      <c r="O144" s="173"/>
      <c r="P144" s="173"/>
      <c r="Q144" s="109"/>
    </row>
    <row r="145" spans="2:17" ht="36" customHeight="1" thickBot="1">
      <c r="B145" s="336"/>
      <c r="C145" s="212"/>
      <c r="D145" s="204"/>
      <c r="E145" s="381"/>
      <c r="F145" s="212" t="s">
        <v>77</v>
      </c>
      <c r="G145" s="434"/>
      <c r="H145" s="212" t="s">
        <v>61</v>
      </c>
      <c r="I145" s="212" t="s">
        <v>61</v>
      </c>
      <c r="J145" s="212"/>
      <c r="K145" s="212"/>
      <c r="L145" s="98"/>
      <c r="M145" s="212"/>
      <c r="N145" s="204"/>
      <c r="O145" s="212"/>
      <c r="P145" s="212"/>
      <c r="Q145" s="110"/>
    </row>
  </sheetData>
  <autoFilter ref="B4:Q140" xr:uid="{00000000-0009-0000-0000-000003000000}">
    <filterColumn colId="8" showButton="0"/>
    <filterColumn colId="9" showButton="0"/>
    <filterColumn colId="10" showButton="0"/>
    <filterColumn colId="11" showButton="0"/>
  </autoFilter>
  <mergeCells count="110">
    <mergeCell ref="F85:F86"/>
    <mergeCell ref="F104:F105"/>
    <mergeCell ref="F99:F100"/>
    <mergeCell ref="F101:F102"/>
    <mergeCell ref="F46:F47"/>
    <mergeCell ref="F62:F63"/>
    <mergeCell ref="F68:F69"/>
    <mergeCell ref="F80:F81"/>
    <mergeCell ref="F74:F75"/>
    <mergeCell ref="F96:F97"/>
    <mergeCell ref="B141:B145"/>
    <mergeCell ref="E141:E145"/>
    <mergeCell ref="D52:D54"/>
    <mergeCell ref="E57:E59"/>
    <mergeCell ref="B57:B59"/>
    <mergeCell ref="B104:B106"/>
    <mergeCell ref="C104:C106"/>
    <mergeCell ref="D104:D106"/>
    <mergeCell ref="E104:E106"/>
    <mergeCell ref="E113:E114"/>
    <mergeCell ref="B113:B114"/>
    <mergeCell ref="B115:B116"/>
    <mergeCell ref="E115:E116"/>
    <mergeCell ref="E111:E112"/>
    <mergeCell ref="B111:B112"/>
    <mergeCell ref="B99:B103"/>
    <mergeCell ref="C99:C103"/>
    <mergeCell ref="D99:D103"/>
    <mergeCell ref="E99:E103"/>
    <mergeCell ref="D80:D84"/>
    <mergeCell ref="E80:E84"/>
    <mergeCell ref="B133:B137"/>
    <mergeCell ref="E133:E137"/>
    <mergeCell ref="E117:E122"/>
    <mergeCell ref="F117:F118"/>
    <mergeCell ref="B96:B98"/>
    <mergeCell ref="C96:C98"/>
    <mergeCell ref="D96:D98"/>
    <mergeCell ref="E96:E98"/>
    <mergeCell ref="E68:E73"/>
    <mergeCell ref="B91:B95"/>
    <mergeCell ref="C91:C92"/>
    <mergeCell ref="D91:D92"/>
    <mergeCell ref="E91:E95"/>
    <mergeCell ref="C85:C87"/>
    <mergeCell ref="D85:D87"/>
    <mergeCell ref="B85:B90"/>
    <mergeCell ref="B68:B73"/>
    <mergeCell ref="C74:C78"/>
    <mergeCell ref="D74:D78"/>
    <mergeCell ref="B74:B79"/>
    <mergeCell ref="E85:E90"/>
    <mergeCell ref="E74:E79"/>
    <mergeCell ref="B80:B84"/>
    <mergeCell ref="C80:C84"/>
    <mergeCell ref="E107:E110"/>
    <mergeCell ref="B107:B110"/>
    <mergeCell ref="B117:B122"/>
    <mergeCell ref="E42:E45"/>
    <mergeCell ref="B38:B41"/>
    <mergeCell ref="E38:E41"/>
    <mergeCell ref="E62:E67"/>
    <mergeCell ref="B46:B51"/>
    <mergeCell ref="E46:E51"/>
    <mergeCell ref="B62:B67"/>
    <mergeCell ref="B52:B54"/>
    <mergeCell ref="B60:B61"/>
    <mergeCell ref="C60:C61"/>
    <mergeCell ref="D60:D61"/>
    <mergeCell ref="E60:E61"/>
    <mergeCell ref="E55:E56"/>
    <mergeCell ref="B55:B56"/>
    <mergeCell ref="E52:E54"/>
    <mergeCell ref="C52:C54"/>
    <mergeCell ref="B42:B45"/>
    <mergeCell ref="F14:F15"/>
    <mergeCell ref="J4:N4"/>
    <mergeCell ref="I4:I5"/>
    <mergeCell ref="G4:G5"/>
    <mergeCell ref="E4:E5"/>
    <mergeCell ref="H4:H5"/>
    <mergeCell ref="F4:F5"/>
    <mergeCell ref="D6:D9"/>
    <mergeCell ref="B10:B13"/>
    <mergeCell ref="C10:C13"/>
    <mergeCell ref="C6:C9"/>
    <mergeCell ref="B123:B127"/>
    <mergeCell ref="E123:E127"/>
    <mergeCell ref="B128:B132"/>
    <mergeCell ref="E128:E132"/>
    <mergeCell ref="B3:H3"/>
    <mergeCell ref="E33:E37"/>
    <mergeCell ref="B33:B37"/>
    <mergeCell ref="B23:B28"/>
    <mergeCell ref="E23:E28"/>
    <mergeCell ref="E14:E18"/>
    <mergeCell ref="E19:E22"/>
    <mergeCell ref="E6:E9"/>
    <mergeCell ref="D10:D13"/>
    <mergeCell ref="B4:B5"/>
    <mergeCell ref="B6:B9"/>
    <mergeCell ref="B14:B18"/>
    <mergeCell ref="D4:D5"/>
    <mergeCell ref="C4:C5"/>
    <mergeCell ref="E10:E13"/>
    <mergeCell ref="D14:D17"/>
    <mergeCell ref="B19:B22"/>
    <mergeCell ref="E29:E32"/>
    <mergeCell ref="B29:B32"/>
    <mergeCell ref="C14:C17"/>
  </mergeCells>
  <phoneticPr fontId="25" type="noConversion"/>
  <printOptions horizontalCentered="1"/>
  <pageMargins left="0.19685039370078741" right="0.19685039370078741" top="0.78740157480314965" bottom="0.39370078740157483" header="0.43307086614173229" footer="0"/>
  <pageSetup paperSize="9" scale="33" fitToHeight="0" orientation="landscape" r:id="rId1"/>
  <headerFooter alignWithMargins="0"/>
  <rowBreaks count="7" manualBreakCount="7">
    <brk id="13" max="16" man="1"/>
    <brk id="28" max="16" man="1"/>
    <brk id="37" max="16" man="1"/>
    <brk id="67" max="16" man="1"/>
    <brk id="84" max="16" man="1"/>
    <brk id="98" max="16" man="1"/>
    <brk id="110" max="16" man="1"/>
  </rowBreaks>
  <ignoredErrors>
    <ignoredError sqref="L38 L7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78"/>
  <sheetViews>
    <sheetView zoomScale="80" zoomScaleNormal="80" workbookViewId="0">
      <selection activeCell="F5" sqref="F5:F6"/>
    </sheetView>
  </sheetViews>
  <sheetFormatPr baseColWidth="10" defaultRowHeight="12.75"/>
  <cols>
    <col min="1" max="1" width="2.7109375" customWidth="1"/>
    <col min="2" max="2" width="13.7109375" style="88" customWidth="1"/>
    <col min="3" max="3" width="4.5703125" style="89" customWidth="1"/>
    <col min="4" max="4" width="8.7109375" style="89" customWidth="1"/>
    <col min="5" max="5" width="11.28515625" style="89" customWidth="1"/>
    <col min="6" max="6" width="34.85546875" style="90" customWidth="1"/>
    <col min="7" max="7" width="16.7109375" style="90" customWidth="1"/>
    <col min="8" max="8" width="21.140625" style="90" customWidth="1"/>
    <col min="9" max="9" width="19.140625" style="91" customWidth="1"/>
    <col min="10" max="10" width="12.85546875" style="92" customWidth="1"/>
    <col min="11" max="11" width="16.42578125" style="89" customWidth="1"/>
    <col min="12" max="12" width="40.85546875" style="42" customWidth="1"/>
    <col min="13" max="13" width="16.42578125" customWidth="1"/>
    <col min="14" max="14" width="14.7109375" customWidth="1"/>
  </cols>
  <sheetData>
    <row r="2" spans="2:12" ht="15.6" customHeight="1">
      <c r="B2" s="418"/>
      <c r="C2" s="418"/>
      <c r="D2" s="418"/>
      <c r="E2" s="418"/>
      <c r="F2" s="418"/>
      <c r="G2" s="418"/>
      <c r="H2" s="418"/>
      <c r="I2" s="418"/>
      <c r="J2" s="418"/>
      <c r="K2" s="418"/>
      <c r="L2" s="418"/>
    </row>
    <row r="3" spans="2:12" ht="21" customHeight="1">
      <c r="B3" s="419" t="s">
        <v>282</v>
      </c>
      <c r="C3" s="419"/>
      <c r="D3" s="419"/>
      <c r="E3" s="419"/>
      <c r="F3" s="419"/>
      <c r="G3" s="419"/>
      <c r="H3" s="419"/>
      <c r="I3" s="419"/>
      <c r="J3" s="419"/>
      <c r="K3" s="419"/>
      <c r="L3" s="419"/>
    </row>
    <row r="5" spans="2:12" ht="45" customHeight="1" thickBot="1">
      <c r="B5" s="52" t="s">
        <v>50</v>
      </c>
      <c r="C5" s="53" t="s">
        <v>23</v>
      </c>
      <c r="D5" s="53" t="s">
        <v>31</v>
      </c>
      <c r="E5" s="53" t="s">
        <v>32</v>
      </c>
      <c r="F5" s="53" t="s">
        <v>20</v>
      </c>
      <c r="G5" s="53" t="s">
        <v>94</v>
      </c>
      <c r="H5" s="53" t="s">
        <v>54</v>
      </c>
      <c r="I5" s="53" t="s">
        <v>93</v>
      </c>
      <c r="J5" s="54" t="s">
        <v>125</v>
      </c>
      <c r="K5" s="53" t="s">
        <v>25</v>
      </c>
      <c r="L5" s="53" t="s">
        <v>78</v>
      </c>
    </row>
    <row r="6" spans="2:12" ht="40.15" customHeight="1">
      <c r="B6" s="420" t="s">
        <v>123</v>
      </c>
      <c r="C6" s="412">
        <v>1</v>
      </c>
      <c r="D6" s="415" t="s">
        <v>61</v>
      </c>
      <c r="E6" s="415" t="s">
        <v>61</v>
      </c>
      <c r="F6" s="404" t="s">
        <v>0</v>
      </c>
      <c r="G6" s="55" t="s">
        <v>72</v>
      </c>
      <c r="H6" s="56">
        <v>20062731.359999999</v>
      </c>
      <c r="I6" s="56">
        <v>20062731.359999999</v>
      </c>
      <c r="J6" s="57">
        <f>+H6-I6</f>
        <v>0</v>
      </c>
      <c r="K6" s="58" t="s">
        <v>52</v>
      </c>
      <c r="L6" s="59" t="s">
        <v>62</v>
      </c>
    </row>
    <row r="7" spans="2:12" ht="73.5" customHeight="1" thickBot="1">
      <c r="B7" s="420"/>
      <c r="C7" s="414"/>
      <c r="D7" s="417"/>
      <c r="E7" s="417"/>
      <c r="F7" s="405"/>
      <c r="G7" s="61" t="s">
        <v>77</v>
      </c>
      <c r="H7" s="62">
        <v>37622611</v>
      </c>
      <c r="I7" s="62">
        <v>37622611</v>
      </c>
      <c r="J7" s="63">
        <f t="shared" ref="J7:J69" si="0">+H7-I7</f>
        <v>0</v>
      </c>
      <c r="K7" s="60" t="s">
        <v>96</v>
      </c>
      <c r="L7" s="64" t="s">
        <v>103</v>
      </c>
    </row>
    <row r="8" spans="2:12" ht="63" customHeight="1" thickBot="1">
      <c r="B8" s="420"/>
      <c r="C8" s="65">
        <v>2</v>
      </c>
      <c r="D8" s="66" t="s">
        <v>61</v>
      </c>
      <c r="E8" s="66" t="s">
        <v>61</v>
      </c>
      <c r="F8" s="67" t="s">
        <v>1</v>
      </c>
      <c r="G8" s="67" t="s">
        <v>95</v>
      </c>
      <c r="H8" s="68">
        <v>986076</v>
      </c>
      <c r="I8" s="68">
        <v>500000</v>
      </c>
      <c r="J8" s="69">
        <f>+H8-I8</f>
        <v>486076</v>
      </c>
      <c r="K8" s="66" t="s">
        <v>97</v>
      </c>
      <c r="L8" s="70" t="s">
        <v>104</v>
      </c>
    </row>
    <row r="9" spans="2:12" ht="57.75" customHeight="1">
      <c r="B9" s="420"/>
      <c r="C9" s="412">
        <v>3</v>
      </c>
      <c r="D9" s="415">
        <v>180989</v>
      </c>
      <c r="E9" s="415" t="s">
        <v>40</v>
      </c>
      <c r="F9" s="404" t="s">
        <v>7</v>
      </c>
      <c r="G9" s="55" t="s">
        <v>95</v>
      </c>
      <c r="H9" s="56">
        <v>55937.77</v>
      </c>
      <c r="I9" s="56">
        <v>55937.77</v>
      </c>
      <c r="J9" s="57">
        <f t="shared" si="0"/>
        <v>0</v>
      </c>
      <c r="K9" s="58" t="s">
        <v>97</v>
      </c>
      <c r="L9" s="59" t="s">
        <v>86</v>
      </c>
    </row>
    <row r="10" spans="2:12" ht="31.15" customHeight="1">
      <c r="B10" s="420"/>
      <c r="C10" s="413"/>
      <c r="D10" s="416"/>
      <c r="E10" s="416"/>
      <c r="F10" s="399"/>
      <c r="G10" s="73" t="s">
        <v>72</v>
      </c>
      <c r="H10" s="74">
        <v>139983.38</v>
      </c>
      <c r="I10" s="74">
        <v>70834.960000000006</v>
      </c>
      <c r="J10" s="75">
        <f t="shared" si="0"/>
        <v>69148.42</v>
      </c>
      <c r="K10" s="71" t="s">
        <v>80</v>
      </c>
      <c r="L10" s="396" t="s">
        <v>105</v>
      </c>
    </row>
    <row r="11" spans="2:12" ht="31.9" customHeight="1" thickBot="1">
      <c r="B11" s="420"/>
      <c r="C11" s="414"/>
      <c r="D11" s="417"/>
      <c r="E11" s="417"/>
      <c r="F11" s="405"/>
      <c r="G11" s="61" t="s">
        <v>77</v>
      </c>
      <c r="H11" s="62">
        <v>742641.03</v>
      </c>
      <c r="I11" s="62">
        <v>0</v>
      </c>
      <c r="J11" s="75">
        <f t="shared" si="0"/>
        <v>742641.03</v>
      </c>
      <c r="K11" s="60" t="s">
        <v>80</v>
      </c>
      <c r="L11" s="397"/>
    </row>
    <row r="12" spans="2:12" ht="37.9" customHeight="1">
      <c r="B12" s="420"/>
      <c r="C12" s="412">
        <v>4</v>
      </c>
      <c r="D12" s="415">
        <v>181085</v>
      </c>
      <c r="E12" s="415" t="s">
        <v>40</v>
      </c>
      <c r="F12" s="404" t="s">
        <v>28</v>
      </c>
      <c r="G12" s="55" t="s">
        <v>95</v>
      </c>
      <c r="H12" s="56">
        <v>31400</v>
      </c>
      <c r="I12" s="56">
        <v>0</v>
      </c>
      <c r="J12" s="57">
        <f t="shared" si="0"/>
        <v>31400</v>
      </c>
      <c r="K12" s="58" t="s">
        <v>98</v>
      </c>
      <c r="L12" s="400" t="s">
        <v>106</v>
      </c>
    </row>
    <row r="13" spans="2:12" ht="62.25" customHeight="1" thickBot="1">
      <c r="B13" s="420"/>
      <c r="C13" s="414">
        <v>3</v>
      </c>
      <c r="D13" s="417">
        <v>180989</v>
      </c>
      <c r="E13" s="417" t="s">
        <v>40</v>
      </c>
      <c r="F13" s="405"/>
      <c r="G13" s="61" t="s">
        <v>77</v>
      </c>
      <c r="H13" s="62">
        <v>5526271.46</v>
      </c>
      <c r="I13" s="62">
        <v>2210508.5840000003</v>
      </c>
      <c r="J13" s="63">
        <f t="shared" si="0"/>
        <v>3315762.8759999997</v>
      </c>
      <c r="K13" s="60" t="s">
        <v>97</v>
      </c>
      <c r="L13" s="397"/>
    </row>
    <row r="14" spans="2:12" ht="48" customHeight="1">
      <c r="B14" s="420"/>
      <c r="C14" s="412">
        <v>5</v>
      </c>
      <c r="D14" s="415">
        <v>1809209</v>
      </c>
      <c r="E14" s="415" t="s">
        <v>40</v>
      </c>
      <c r="F14" s="404" t="s">
        <v>29</v>
      </c>
      <c r="G14" s="55" t="s">
        <v>95</v>
      </c>
      <c r="H14" s="56">
        <v>31400</v>
      </c>
      <c r="I14" s="56">
        <v>0</v>
      </c>
      <c r="J14" s="57">
        <f t="shared" si="0"/>
        <v>31400</v>
      </c>
      <c r="K14" s="58" t="s">
        <v>98</v>
      </c>
      <c r="L14" s="400" t="s">
        <v>106</v>
      </c>
    </row>
    <row r="15" spans="2:12" ht="63.75" customHeight="1" thickBot="1">
      <c r="B15" s="420"/>
      <c r="C15" s="414">
        <v>4</v>
      </c>
      <c r="D15" s="417">
        <v>1809209</v>
      </c>
      <c r="E15" s="417" t="s">
        <v>40</v>
      </c>
      <c r="F15" s="405"/>
      <c r="G15" s="61" t="s">
        <v>77</v>
      </c>
      <c r="H15" s="62">
        <v>1204125.5</v>
      </c>
      <c r="I15" s="62">
        <v>481650.2</v>
      </c>
      <c r="J15" s="63">
        <f t="shared" si="0"/>
        <v>722475.3</v>
      </c>
      <c r="K15" s="60" t="s">
        <v>97</v>
      </c>
      <c r="L15" s="397"/>
    </row>
    <row r="16" spans="2:12" ht="41.25" customHeight="1">
      <c r="B16" s="420"/>
      <c r="C16" s="412">
        <v>6</v>
      </c>
      <c r="D16" s="415">
        <v>181094</v>
      </c>
      <c r="E16" s="415" t="s">
        <v>40</v>
      </c>
      <c r="F16" s="404" t="s">
        <v>30</v>
      </c>
      <c r="G16" s="55" t="s">
        <v>95</v>
      </c>
      <c r="H16" s="56">
        <v>31700</v>
      </c>
      <c r="I16" s="56">
        <v>0</v>
      </c>
      <c r="J16" s="57">
        <f t="shared" si="0"/>
        <v>31700</v>
      </c>
      <c r="K16" s="58" t="s">
        <v>98</v>
      </c>
      <c r="L16" s="400" t="s">
        <v>106</v>
      </c>
    </row>
    <row r="17" spans="2:14" ht="60.75" customHeight="1" thickBot="1">
      <c r="B17" s="420"/>
      <c r="C17" s="414">
        <v>5</v>
      </c>
      <c r="D17" s="417">
        <v>181094</v>
      </c>
      <c r="E17" s="417" t="s">
        <v>40</v>
      </c>
      <c r="F17" s="405" t="s">
        <v>4</v>
      </c>
      <c r="G17" s="61" t="s">
        <v>77</v>
      </c>
      <c r="H17" s="62">
        <v>1342750</v>
      </c>
      <c r="I17" s="62">
        <v>537100</v>
      </c>
      <c r="J17" s="63">
        <f t="shared" si="0"/>
        <v>805650</v>
      </c>
      <c r="K17" s="60" t="s">
        <v>97</v>
      </c>
      <c r="L17" s="397"/>
    </row>
    <row r="18" spans="2:14" ht="63.6" customHeight="1" thickBot="1">
      <c r="B18" s="420"/>
      <c r="C18" s="65">
        <v>7</v>
      </c>
      <c r="D18" s="66">
        <v>217257</v>
      </c>
      <c r="E18" s="66" t="s">
        <v>42</v>
      </c>
      <c r="F18" s="67" t="s">
        <v>8</v>
      </c>
      <c r="G18" s="67" t="s">
        <v>95</v>
      </c>
      <c r="H18" s="68">
        <v>158272.82</v>
      </c>
      <c r="I18" s="68">
        <v>0</v>
      </c>
      <c r="J18" s="69">
        <f t="shared" si="0"/>
        <v>158272.82</v>
      </c>
      <c r="K18" s="66" t="s">
        <v>26</v>
      </c>
      <c r="L18" s="70" t="s">
        <v>274</v>
      </c>
    </row>
    <row r="19" spans="2:14" ht="63" customHeight="1" thickBot="1">
      <c r="B19" s="420"/>
      <c r="C19" s="65">
        <v>8</v>
      </c>
      <c r="D19" s="66">
        <v>211309</v>
      </c>
      <c r="E19" s="66" t="s">
        <v>41</v>
      </c>
      <c r="F19" s="67" t="s">
        <v>9</v>
      </c>
      <c r="G19" s="67" t="s">
        <v>95</v>
      </c>
      <c r="H19" s="68">
        <v>224143.1</v>
      </c>
      <c r="I19" s="68">
        <v>165000</v>
      </c>
      <c r="J19" s="69">
        <f t="shared" si="0"/>
        <v>59143.100000000006</v>
      </c>
      <c r="K19" s="66" t="s">
        <v>99</v>
      </c>
      <c r="L19" s="70" t="s">
        <v>107</v>
      </c>
    </row>
    <row r="20" spans="2:14" ht="63.75" customHeight="1" thickBot="1">
      <c r="B20" s="420"/>
      <c r="C20" s="65">
        <v>9</v>
      </c>
      <c r="D20" s="66">
        <v>237720</v>
      </c>
      <c r="E20" s="66" t="s">
        <v>48</v>
      </c>
      <c r="F20" s="67" t="s">
        <v>10</v>
      </c>
      <c r="G20" s="67" t="s">
        <v>95</v>
      </c>
      <c r="H20" s="68">
        <v>304043.78999999998</v>
      </c>
      <c r="I20" s="68">
        <v>245036.49</v>
      </c>
      <c r="J20" s="69">
        <f t="shared" si="0"/>
        <v>59007.299999999988</v>
      </c>
      <c r="K20" s="66" t="s">
        <v>97</v>
      </c>
      <c r="L20" s="70" t="s">
        <v>108</v>
      </c>
    </row>
    <row r="21" spans="2:14" ht="62.25" customHeight="1" thickBot="1">
      <c r="B21" s="420"/>
      <c r="C21" s="65">
        <v>10</v>
      </c>
      <c r="D21" s="66">
        <v>238552</v>
      </c>
      <c r="E21" s="66" t="s">
        <v>45</v>
      </c>
      <c r="F21" s="67" t="s">
        <v>12</v>
      </c>
      <c r="G21" s="67" t="s">
        <v>95</v>
      </c>
      <c r="H21" s="68">
        <v>220017.26</v>
      </c>
      <c r="I21" s="68">
        <v>165000</v>
      </c>
      <c r="J21" s="69">
        <f t="shared" si="0"/>
        <v>55017.260000000009</v>
      </c>
      <c r="K21" s="66" t="s">
        <v>97</v>
      </c>
      <c r="L21" s="70" t="s">
        <v>109</v>
      </c>
    </row>
    <row r="22" spans="2:14" ht="47.25" customHeight="1">
      <c r="B22" s="420"/>
      <c r="C22" s="412">
        <v>11</v>
      </c>
      <c r="D22" s="415">
        <v>269832</v>
      </c>
      <c r="E22" s="415" t="s">
        <v>49</v>
      </c>
      <c r="F22" s="404" t="s">
        <v>11</v>
      </c>
      <c r="G22" s="55" t="s">
        <v>72</v>
      </c>
      <c r="H22" s="56">
        <v>1330082.0900000001</v>
      </c>
      <c r="I22" s="421">
        <v>1510047.5</v>
      </c>
      <c r="J22" s="424">
        <f>+H22+H23-I22</f>
        <v>2161436.9400000004</v>
      </c>
      <c r="K22" s="415" t="s">
        <v>100</v>
      </c>
      <c r="L22" s="400" t="s">
        <v>278</v>
      </c>
      <c r="N22">
        <f>+H22*0.4</f>
        <v>532032.83600000001</v>
      </c>
    </row>
    <row r="23" spans="2:14" ht="45.6" customHeight="1" thickBot="1">
      <c r="B23" s="420"/>
      <c r="C23" s="414"/>
      <c r="D23" s="417"/>
      <c r="E23" s="417"/>
      <c r="F23" s="405"/>
      <c r="G23" s="61" t="s">
        <v>77</v>
      </c>
      <c r="H23" s="62">
        <v>2341402.35</v>
      </c>
      <c r="I23" s="423"/>
      <c r="J23" s="425"/>
      <c r="K23" s="417"/>
      <c r="L23" s="397"/>
      <c r="N23" s="24">
        <f>+I22-N22</f>
        <v>978014.66399999999</v>
      </c>
    </row>
    <row r="24" spans="2:14" ht="30.6" customHeight="1">
      <c r="B24" s="420"/>
      <c r="C24" s="412">
        <v>12</v>
      </c>
      <c r="D24" s="415">
        <v>274698</v>
      </c>
      <c r="E24" s="415" t="s">
        <v>83</v>
      </c>
      <c r="F24" s="404" t="s">
        <v>51</v>
      </c>
      <c r="G24" s="55" t="s">
        <v>95</v>
      </c>
      <c r="H24" s="56">
        <v>30962</v>
      </c>
      <c r="I24" s="56">
        <v>0</v>
      </c>
      <c r="J24" s="57">
        <f t="shared" si="0"/>
        <v>30962</v>
      </c>
      <c r="K24" s="58" t="s">
        <v>88</v>
      </c>
      <c r="L24" s="400" t="s">
        <v>275</v>
      </c>
    </row>
    <row r="25" spans="2:14" ht="42.6" customHeight="1">
      <c r="B25" s="420"/>
      <c r="C25" s="413"/>
      <c r="D25" s="416"/>
      <c r="E25" s="416"/>
      <c r="F25" s="399"/>
      <c r="G25" s="73" t="s">
        <v>72</v>
      </c>
      <c r="H25" s="74">
        <v>911156.6</v>
      </c>
      <c r="I25" s="74">
        <v>1680000</v>
      </c>
      <c r="J25" s="76">
        <f t="shared" si="0"/>
        <v>-768843.4</v>
      </c>
      <c r="K25" s="71" t="s">
        <v>101</v>
      </c>
      <c r="L25" s="396"/>
    </row>
    <row r="26" spans="2:14" ht="36.6" customHeight="1" thickBot="1">
      <c r="B26" s="420"/>
      <c r="C26" s="414"/>
      <c r="D26" s="417"/>
      <c r="E26" s="417"/>
      <c r="F26" s="405"/>
      <c r="G26" s="61" t="s">
        <v>77</v>
      </c>
      <c r="H26" s="62">
        <v>8375698</v>
      </c>
      <c r="I26" s="62">
        <v>5220000</v>
      </c>
      <c r="J26" s="63">
        <f t="shared" si="0"/>
        <v>3155698</v>
      </c>
      <c r="K26" s="60" t="s">
        <v>26</v>
      </c>
      <c r="L26" s="397"/>
    </row>
    <row r="27" spans="2:14" ht="71.25" customHeight="1" thickBot="1">
      <c r="B27" s="420"/>
      <c r="C27" s="65">
        <v>13</v>
      </c>
      <c r="D27" s="66">
        <v>273121</v>
      </c>
      <c r="E27" s="66" t="s">
        <v>82</v>
      </c>
      <c r="F27" s="67" t="s">
        <v>55</v>
      </c>
      <c r="G27" s="67" t="s">
        <v>95</v>
      </c>
      <c r="H27" s="68">
        <v>64664</v>
      </c>
      <c r="I27" s="68">
        <v>64664</v>
      </c>
      <c r="J27" s="69">
        <f t="shared" si="0"/>
        <v>0</v>
      </c>
      <c r="K27" s="66" t="s">
        <v>101</v>
      </c>
      <c r="L27" s="70" t="s">
        <v>91</v>
      </c>
    </row>
    <row r="28" spans="2:14" ht="47.25" customHeight="1">
      <c r="B28" s="420"/>
      <c r="C28" s="412">
        <v>14</v>
      </c>
      <c r="D28" s="415">
        <v>273254</v>
      </c>
      <c r="E28" s="415" t="s">
        <v>82</v>
      </c>
      <c r="F28" s="404" t="s">
        <v>56</v>
      </c>
      <c r="G28" s="55" t="s">
        <v>95</v>
      </c>
      <c r="H28" s="56">
        <v>84530</v>
      </c>
      <c r="I28" s="56">
        <v>84530</v>
      </c>
      <c r="J28" s="57">
        <f t="shared" si="0"/>
        <v>0</v>
      </c>
      <c r="K28" s="58" t="s">
        <v>101</v>
      </c>
      <c r="L28" s="59" t="s">
        <v>91</v>
      </c>
    </row>
    <row r="29" spans="2:14" ht="30" customHeight="1">
      <c r="B29" s="420"/>
      <c r="C29" s="413"/>
      <c r="D29" s="416"/>
      <c r="E29" s="416"/>
      <c r="F29" s="399"/>
      <c r="G29" s="73" t="s">
        <v>72</v>
      </c>
      <c r="H29" s="74">
        <v>138122</v>
      </c>
      <c r="I29" s="74">
        <v>0</v>
      </c>
      <c r="J29" s="75">
        <f t="shared" si="0"/>
        <v>138122</v>
      </c>
      <c r="K29" s="71" t="s">
        <v>80</v>
      </c>
      <c r="L29" s="396" t="s">
        <v>271</v>
      </c>
    </row>
    <row r="30" spans="2:14" ht="27" customHeight="1" thickBot="1">
      <c r="B30" s="420"/>
      <c r="C30" s="414"/>
      <c r="D30" s="417"/>
      <c r="E30" s="417"/>
      <c r="F30" s="405"/>
      <c r="G30" s="61" t="s">
        <v>77</v>
      </c>
      <c r="H30" s="62">
        <v>887354</v>
      </c>
      <c r="I30" s="62">
        <v>0</v>
      </c>
      <c r="J30" s="63">
        <f t="shared" si="0"/>
        <v>887354</v>
      </c>
      <c r="K30" s="60" t="s">
        <v>80</v>
      </c>
      <c r="L30" s="397"/>
    </row>
    <row r="31" spans="2:14" ht="51" customHeight="1" thickBot="1">
      <c r="B31" s="420"/>
      <c r="C31" s="65">
        <v>15</v>
      </c>
      <c r="D31" s="66">
        <v>273262</v>
      </c>
      <c r="E31" s="66" t="s">
        <v>84</v>
      </c>
      <c r="F31" s="67" t="s">
        <v>65</v>
      </c>
      <c r="G31" s="67" t="s">
        <v>77</v>
      </c>
      <c r="H31" s="68">
        <v>9523547</v>
      </c>
      <c r="I31" s="68">
        <v>1904709.4</v>
      </c>
      <c r="J31" s="69">
        <f t="shared" si="0"/>
        <v>7618837.5999999996</v>
      </c>
      <c r="K31" s="66" t="s">
        <v>26</v>
      </c>
      <c r="L31" s="70" t="s">
        <v>273</v>
      </c>
    </row>
    <row r="32" spans="2:14" ht="30" customHeight="1">
      <c r="B32" s="420"/>
      <c r="C32" s="412">
        <v>16</v>
      </c>
      <c r="D32" s="415">
        <v>292317</v>
      </c>
      <c r="E32" s="415" t="s">
        <v>85</v>
      </c>
      <c r="F32" s="404" t="s">
        <v>60</v>
      </c>
      <c r="G32" s="55" t="s">
        <v>95</v>
      </c>
      <c r="H32" s="56">
        <v>229564</v>
      </c>
      <c r="I32" s="421">
        <v>22000000</v>
      </c>
      <c r="J32" s="409">
        <f>+H32+H33+H34-I32</f>
        <v>-4000000</v>
      </c>
      <c r="K32" s="401" t="s">
        <v>26</v>
      </c>
      <c r="L32" s="400" t="s">
        <v>276</v>
      </c>
    </row>
    <row r="33" spans="2:12" ht="30.6" customHeight="1">
      <c r="B33" s="420"/>
      <c r="C33" s="413"/>
      <c r="D33" s="416"/>
      <c r="E33" s="416"/>
      <c r="F33" s="399"/>
      <c r="G33" s="73" t="s">
        <v>72</v>
      </c>
      <c r="H33" s="74">
        <v>7059782</v>
      </c>
      <c r="I33" s="422"/>
      <c r="J33" s="410"/>
      <c r="K33" s="402"/>
      <c r="L33" s="396"/>
    </row>
    <row r="34" spans="2:12" ht="25.15" customHeight="1" thickBot="1">
      <c r="B34" s="420"/>
      <c r="C34" s="414"/>
      <c r="D34" s="417"/>
      <c r="E34" s="417"/>
      <c r="F34" s="405"/>
      <c r="G34" s="61" t="s">
        <v>77</v>
      </c>
      <c r="H34" s="62">
        <v>10710654</v>
      </c>
      <c r="I34" s="423"/>
      <c r="J34" s="411"/>
      <c r="K34" s="403"/>
      <c r="L34" s="397"/>
    </row>
    <row r="35" spans="2:12" ht="66" customHeight="1" thickBot="1">
      <c r="B35" s="420"/>
      <c r="C35" s="65">
        <v>17</v>
      </c>
      <c r="D35" s="66">
        <v>226479</v>
      </c>
      <c r="E35" s="66" t="s">
        <v>53</v>
      </c>
      <c r="F35" s="67" t="s">
        <v>5</v>
      </c>
      <c r="G35" s="67" t="s">
        <v>77</v>
      </c>
      <c r="H35" s="68">
        <v>4451945.5</v>
      </c>
      <c r="I35" s="68">
        <v>4451945.5</v>
      </c>
      <c r="J35" s="69">
        <f t="shared" si="0"/>
        <v>0</v>
      </c>
      <c r="K35" s="66" t="s">
        <v>97</v>
      </c>
      <c r="L35" s="70" t="s">
        <v>66</v>
      </c>
    </row>
    <row r="36" spans="2:12" ht="99" customHeight="1" thickBot="1">
      <c r="B36" s="420"/>
      <c r="C36" s="65">
        <v>18</v>
      </c>
      <c r="D36" s="66">
        <v>273773</v>
      </c>
      <c r="E36" s="66" t="s">
        <v>45</v>
      </c>
      <c r="F36" s="67" t="s">
        <v>6</v>
      </c>
      <c r="G36" s="67" t="s">
        <v>77</v>
      </c>
      <c r="H36" s="68">
        <v>8365692</v>
      </c>
      <c r="I36" s="68">
        <v>0</v>
      </c>
      <c r="J36" s="69">
        <f t="shared" si="0"/>
        <v>8365692</v>
      </c>
      <c r="K36" s="66" t="s">
        <v>102</v>
      </c>
      <c r="L36" s="70" t="s">
        <v>279</v>
      </c>
    </row>
    <row r="37" spans="2:12" ht="34.9" customHeight="1">
      <c r="B37" s="406" t="s">
        <v>124</v>
      </c>
      <c r="C37" s="412">
        <v>1</v>
      </c>
      <c r="D37" s="415"/>
      <c r="E37" s="415"/>
      <c r="F37" s="404" t="s">
        <v>3</v>
      </c>
      <c r="G37" s="55" t="s">
        <v>95</v>
      </c>
      <c r="H37" s="56">
        <v>16923.28</v>
      </c>
      <c r="I37" s="56">
        <v>0</v>
      </c>
      <c r="J37" s="57">
        <f t="shared" si="0"/>
        <v>16923.28</v>
      </c>
      <c r="K37" s="58" t="s">
        <v>79</v>
      </c>
      <c r="L37" s="400" t="s">
        <v>110</v>
      </c>
    </row>
    <row r="38" spans="2:12" ht="31.15" customHeight="1" thickBot="1">
      <c r="B38" s="406"/>
      <c r="C38" s="414"/>
      <c r="D38" s="417"/>
      <c r="E38" s="417"/>
      <c r="F38" s="405"/>
      <c r="G38" s="61" t="s">
        <v>72</v>
      </c>
      <c r="H38" s="62">
        <v>293806.98</v>
      </c>
      <c r="I38" s="62">
        <v>493595.73</v>
      </c>
      <c r="J38" s="77">
        <f t="shared" si="0"/>
        <v>-199788.75</v>
      </c>
      <c r="K38" s="60" t="s">
        <v>52</v>
      </c>
      <c r="L38" s="397"/>
    </row>
    <row r="39" spans="2:12" ht="36.6" customHeight="1">
      <c r="B39" s="406"/>
      <c r="C39" s="412">
        <v>2</v>
      </c>
      <c r="D39" s="415">
        <v>274896</v>
      </c>
      <c r="E39" s="415" t="s">
        <v>44</v>
      </c>
      <c r="F39" s="404" t="s">
        <v>13</v>
      </c>
      <c r="G39" s="55" t="s">
        <v>95</v>
      </c>
      <c r="H39" s="56">
        <v>33404.28</v>
      </c>
      <c r="I39" s="56">
        <v>60000</v>
      </c>
      <c r="J39" s="78">
        <f t="shared" si="0"/>
        <v>-26595.72</v>
      </c>
      <c r="K39" s="58" t="s">
        <v>52</v>
      </c>
      <c r="L39" s="59" t="s">
        <v>268</v>
      </c>
    </row>
    <row r="40" spans="2:12" ht="33" customHeight="1">
      <c r="B40" s="406"/>
      <c r="C40" s="413"/>
      <c r="D40" s="416"/>
      <c r="E40" s="416"/>
      <c r="F40" s="399"/>
      <c r="G40" s="73" t="s">
        <v>72</v>
      </c>
      <c r="H40" s="74">
        <v>162899.29</v>
      </c>
      <c r="I40" s="74">
        <v>85735.06</v>
      </c>
      <c r="J40" s="75">
        <f t="shared" si="0"/>
        <v>77164.23000000001</v>
      </c>
      <c r="K40" s="71" t="s">
        <v>80</v>
      </c>
      <c r="L40" s="396" t="s">
        <v>105</v>
      </c>
    </row>
    <row r="41" spans="2:12" ht="30" customHeight="1" thickBot="1">
      <c r="B41" s="406"/>
      <c r="C41" s="414"/>
      <c r="D41" s="417"/>
      <c r="E41" s="417"/>
      <c r="F41" s="405"/>
      <c r="G41" s="61" t="s">
        <v>77</v>
      </c>
      <c r="H41" s="62">
        <v>45122.55</v>
      </c>
      <c r="I41" s="62">
        <v>30081.7</v>
      </c>
      <c r="J41" s="63">
        <f t="shared" si="0"/>
        <v>15040.850000000002</v>
      </c>
      <c r="K41" s="60" t="s">
        <v>80</v>
      </c>
      <c r="L41" s="397"/>
    </row>
    <row r="42" spans="2:12" ht="46.15" customHeight="1" thickBot="1">
      <c r="B42" s="406"/>
      <c r="C42" s="65">
        <v>3</v>
      </c>
      <c r="D42" s="66">
        <v>178250</v>
      </c>
      <c r="E42" s="66" t="s">
        <v>67</v>
      </c>
      <c r="F42" s="67" t="s">
        <v>57</v>
      </c>
      <c r="G42" s="67" t="s">
        <v>95</v>
      </c>
      <c r="H42" s="68">
        <v>30725.23</v>
      </c>
      <c r="I42" s="68">
        <v>0</v>
      </c>
      <c r="J42" s="69">
        <f t="shared" si="0"/>
        <v>30725.23</v>
      </c>
      <c r="K42" s="66" t="s">
        <v>52</v>
      </c>
      <c r="L42" s="70" t="s">
        <v>92</v>
      </c>
    </row>
    <row r="43" spans="2:12" ht="49.9" customHeight="1">
      <c r="B43" s="406"/>
      <c r="C43" s="412">
        <v>4</v>
      </c>
      <c r="D43" s="415">
        <v>180675</v>
      </c>
      <c r="E43" s="415" t="s">
        <v>35</v>
      </c>
      <c r="F43" s="404" t="s">
        <v>14</v>
      </c>
      <c r="G43" s="55" t="s">
        <v>95</v>
      </c>
      <c r="H43" s="56">
        <v>0</v>
      </c>
      <c r="I43" s="56">
        <v>80000</v>
      </c>
      <c r="J43" s="78">
        <f t="shared" si="0"/>
        <v>-80000</v>
      </c>
      <c r="K43" s="58" t="s">
        <v>101</v>
      </c>
      <c r="L43" s="59" t="s">
        <v>111</v>
      </c>
    </row>
    <row r="44" spans="2:12" ht="30.6" customHeight="1">
      <c r="B44" s="406"/>
      <c r="C44" s="413"/>
      <c r="D44" s="416"/>
      <c r="E44" s="416"/>
      <c r="F44" s="399"/>
      <c r="G44" s="73" t="s">
        <v>72</v>
      </c>
      <c r="H44" s="74">
        <v>752839</v>
      </c>
      <c r="I44" s="74">
        <v>150567.79999999999</v>
      </c>
      <c r="J44" s="75">
        <f t="shared" si="0"/>
        <v>602271.19999999995</v>
      </c>
      <c r="K44" s="71" t="s">
        <v>80</v>
      </c>
      <c r="L44" s="396" t="s">
        <v>105</v>
      </c>
    </row>
    <row r="45" spans="2:12" ht="27" customHeight="1" thickBot="1">
      <c r="B45" s="406"/>
      <c r="C45" s="414"/>
      <c r="D45" s="417"/>
      <c r="E45" s="417"/>
      <c r="F45" s="405"/>
      <c r="G45" s="61" t="s">
        <v>77</v>
      </c>
      <c r="H45" s="62">
        <v>259931</v>
      </c>
      <c r="I45" s="62">
        <v>51986.2</v>
      </c>
      <c r="J45" s="63">
        <f t="shared" si="0"/>
        <v>207944.8</v>
      </c>
      <c r="K45" s="60" t="s">
        <v>80</v>
      </c>
      <c r="L45" s="397"/>
    </row>
    <row r="46" spans="2:12" ht="40.5" customHeight="1">
      <c r="B46" s="406"/>
      <c r="C46" s="412">
        <v>5</v>
      </c>
      <c r="D46" s="415">
        <v>180636</v>
      </c>
      <c r="E46" s="415" t="s">
        <v>68</v>
      </c>
      <c r="F46" s="404" t="s">
        <v>59</v>
      </c>
      <c r="G46" s="55" t="s">
        <v>95</v>
      </c>
      <c r="H46" s="56">
        <v>0</v>
      </c>
      <c r="I46" s="56">
        <v>20000</v>
      </c>
      <c r="J46" s="78">
        <f t="shared" si="0"/>
        <v>-20000</v>
      </c>
      <c r="K46" s="58" t="s">
        <v>26</v>
      </c>
      <c r="L46" s="59" t="s">
        <v>112</v>
      </c>
    </row>
    <row r="47" spans="2:12" ht="29.45" customHeight="1">
      <c r="B47" s="406"/>
      <c r="C47" s="413"/>
      <c r="D47" s="416"/>
      <c r="E47" s="416"/>
      <c r="F47" s="399"/>
      <c r="G47" s="73" t="s">
        <v>72</v>
      </c>
      <c r="H47" s="74">
        <v>565261.09</v>
      </c>
      <c r="I47" s="74">
        <v>113052.21799999999</v>
      </c>
      <c r="J47" s="75">
        <f t="shared" si="0"/>
        <v>452208.87199999997</v>
      </c>
      <c r="K47" s="71" t="s">
        <v>80</v>
      </c>
      <c r="L47" s="396" t="s">
        <v>105</v>
      </c>
    </row>
    <row r="48" spans="2:12" ht="33" customHeight="1" thickBot="1">
      <c r="B48" s="406"/>
      <c r="C48" s="414"/>
      <c r="D48" s="417"/>
      <c r="E48" s="417"/>
      <c r="F48" s="405"/>
      <c r="G48" s="61" t="s">
        <v>77</v>
      </c>
      <c r="H48" s="62">
        <v>408170</v>
      </c>
      <c r="I48" s="62">
        <v>81634</v>
      </c>
      <c r="J48" s="63">
        <f t="shared" si="0"/>
        <v>326536</v>
      </c>
      <c r="K48" s="60" t="s">
        <v>80</v>
      </c>
      <c r="L48" s="397"/>
    </row>
    <row r="49" spans="2:12" ht="25.9" customHeight="1">
      <c r="B49" s="406"/>
      <c r="C49" s="412">
        <v>6</v>
      </c>
      <c r="D49" s="415">
        <v>182387</v>
      </c>
      <c r="E49" s="415" t="s">
        <v>34</v>
      </c>
      <c r="F49" s="404" t="s">
        <v>24</v>
      </c>
      <c r="G49" s="55" t="s">
        <v>72</v>
      </c>
      <c r="H49" s="56">
        <v>609383.4</v>
      </c>
      <c r="I49" s="56">
        <v>304691.7</v>
      </c>
      <c r="J49" s="57">
        <f t="shared" si="0"/>
        <v>304691.7</v>
      </c>
      <c r="K49" s="58" t="s">
        <v>26</v>
      </c>
      <c r="L49" s="400" t="s">
        <v>269</v>
      </c>
    </row>
    <row r="50" spans="2:12" ht="24.6" customHeight="1" thickBot="1">
      <c r="B50" s="406"/>
      <c r="C50" s="414"/>
      <c r="D50" s="417"/>
      <c r="E50" s="417"/>
      <c r="F50" s="405"/>
      <c r="G50" s="61" t="s">
        <v>77</v>
      </c>
      <c r="H50" s="62">
        <v>355505</v>
      </c>
      <c r="I50" s="62">
        <v>177152.5</v>
      </c>
      <c r="J50" s="63">
        <f t="shared" si="0"/>
        <v>178352.5</v>
      </c>
      <c r="K50" s="60" t="s">
        <v>26</v>
      </c>
      <c r="L50" s="397"/>
    </row>
    <row r="51" spans="2:12" ht="58.9" customHeight="1">
      <c r="B51" s="406"/>
      <c r="C51" s="412">
        <v>7</v>
      </c>
      <c r="D51" s="415">
        <v>206674</v>
      </c>
      <c r="E51" s="415" t="s">
        <v>36</v>
      </c>
      <c r="F51" s="404" t="s">
        <v>33</v>
      </c>
      <c r="G51" s="55" t="s">
        <v>95</v>
      </c>
      <c r="H51" s="56">
        <v>0</v>
      </c>
      <c r="I51" s="56">
        <v>0</v>
      </c>
      <c r="J51" s="57">
        <f t="shared" si="0"/>
        <v>0</v>
      </c>
      <c r="K51" s="58" t="s">
        <v>52</v>
      </c>
      <c r="L51" s="59" t="s">
        <v>270</v>
      </c>
    </row>
    <row r="52" spans="2:12" ht="26.45" customHeight="1">
      <c r="B52" s="406"/>
      <c r="C52" s="413"/>
      <c r="D52" s="416"/>
      <c r="E52" s="416"/>
      <c r="F52" s="399"/>
      <c r="G52" s="73" t="s">
        <v>72</v>
      </c>
      <c r="H52" s="74">
        <v>871085.88</v>
      </c>
      <c r="I52" s="74">
        <v>0</v>
      </c>
      <c r="J52" s="75">
        <f t="shared" si="0"/>
        <v>871085.88</v>
      </c>
      <c r="K52" s="71" t="s">
        <v>80</v>
      </c>
      <c r="L52" s="396" t="s">
        <v>271</v>
      </c>
    </row>
    <row r="53" spans="2:12" ht="27" customHeight="1" thickBot="1">
      <c r="B53" s="406"/>
      <c r="C53" s="414"/>
      <c r="D53" s="417"/>
      <c r="E53" s="417"/>
      <c r="F53" s="405"/>
      <c r="G53" s="61" t="s">
        <v>77</v>
      </c>
      <c r="H53" s="62">
        <v>233817.3</v>
      </c>
      <c r="I53" s="62">
        <v>0</v>
      </c>
      <c r="J53" s="63">
        <f t="shared" si="0"/>
        <v>233817.3</v>
      </c>
      <c r="K53" s="60" t="s">
        <v>80</v>
      </c>
      <c r="L53" s="397"/>
    </row>
    <row r="54" spans="2:12" ht="35.450000000000003" customHeight="1">
      <c r="B54" s="406"/>
      <c r="C54" s="412">
        <v>8</v>
      </c>
      <c r="D54" s="415">
        <v>214353</v>
      </c>
      <c r="E54" s="415" t="s">
        <v>39</v>
      </c>
      <c r="F54" s="404" t="s">
        <v>16</v>
      </c>
      <c r="G54" s="55" t="s">
        <v>95</v>
      </c>
      <c r="H54" s="56">
        <v>14712.3</v>
      </c>
      <c r="I54" s="56">
        <v>70000</v>
      </c>
      <c r="J54" s="78">
        <f t="shared" si="0"/>
        <v>-55287.7</v>
      </c>
      <c r="K54" s="58" t="s">
        <v>52</v>
      </c>
      <c r="L54" s="59" t="s">
        <v>87</v>
      </c>
    </row>
    <row r="55" spans="2:12" ht="31.15" customHeight="1">
      <c r="B55" s="406"/>
      <c r="C55" s="413"/>
      <c r="D55" s="416"/>
      <c r="E55" s="416"/>
      <c r="F55" s="399"/>
      <c r="G55" s="73" t="s">
        <v>72</v>
      </c>
      <c r="H55" s="74">
        <v>450124</v>
      </c>
      <c r="I55" s="74">
        <v>0</v>
      </c>
      <c r="J55" s="75">
        <f t="shared" si="0"/>
        <v>450124</v>
      </c>
      <c r="K55" s="71" t="s">
        <v>80</v>
      </c>
      <c r="L55" s="396" t="s">
        <v>271</v>
      </c>
    </row>
    <row r="56" spans="2:12" ht="33.6" customHeight="1" thickBot="1">
      <c r="B56" s="406"/>
      <c r="C56" s="414"/>
      <c r="D56" s="417"/>
      <c r="E56" s="417"/>
      <c r="F56" s="405"/>
      <c r="G56" s="61" t="s">
        <v>77</v>
      </c>
      <c r="H56" s="62">
        <v>176863.5</v>
      </c>
      <c r="I56" s="62">
        <v>0</v>
      </c>
      <c r="J56" s="75">
        <f t="shared" si="0"/>
        <v>176863.5</v>
      </c>
      <c r="K56" s="60" t="s">
        <v>80</v>
      </c>
      <c r="L56" s="397"/>
    </row>
    <row r="57" spans="2:12" ht="53.25" customHeight="1">
      <c r="B57" s="406"/>
      <c r="C57" s="412">
        <v>9</v>
      </c>
      <c r="D57" s="415">
        <v>214671</v>
      </c>
      <c r="E57" s="415" t="s">
        <v>38</v>
      </c>
      <c r="F57" s="404" t="s">
        <v>15</v>
      </c>
      <c r="G57" s="55" t="s">
        <v>95</v>
      </c>
      <c r="H57" s="56">
        <v>0</v>
      </c>
      <c r="I57" s="56">
        <v>0</v>
      </c>
      <c r="J57" s="57">
        <f t="shared" si="0"/>
        <v>0</v>
      </c>
      <c r="K57" s="58" t="s">
        <v>52</v>
      </c>
      <c r="L57" s="59" t="s">
        <v>272</v>
      </c>
    </row>
    <row r="58" spans="2:12" ht="30.6" customHeight="1">
      <c r="B58" s="406"/>
      <c r="C58" s="413"/>
      <c r="D58" s="416"/>
      <c r="E58" s="416"/>
      <c r="F58" s="399"/>
      <c r="G58" s="73" t="s">
        <v>72</v>
      </c>
      <c r="H58" s="74">
        <v>981340.33</v>
      </c>
      <c r="I58" s="74">
        <v>196268.06599999999</v>
      </c>
      <c r="J58" s="75">
        <f t="shared" si="0"/>
        <v>785072.26399999997</v>
      </c>
      <c r="K58" s="71" t="s">
        <v>80</v>
      </c>
      <c r="L58" s="396" t="s">
        <v>105</v>
      </c>
    </row>
    <row r="59" spans="2:12" ht="31.9" customHeight="1" thickBot="1">
      <c r="B59" s="406"/>
      <c r="C59" s="414"/>
      <c r="D59" s="417"/>
      <c r="E59" s="417"/>
      <c r="F59" s="405"/>
      <c r="G59" s="61" t="s">
        <v>77</v>
      </c>
      <c r="H59" s="62">
        <v>47901.16</v>
      </c>
      <c r="I59" s="62">
        <v>9580.2320000000018</v>
      </c>
      <c r="J59" s="63">
        <f t="shared" si="0"/>
        <v>38320.928</v>
      </c>
      <c r="K59" s="60" t="s">
        <v>80</v>
      </c>
      <c r="L59" s="397"/>
    </row>
    <row r="60" spans="2:12" ht="45.6" customHeight="1">
      <c r="B60" s="406"/>
      <c r="C60" s="412">
        <v>10</v>
      </c>
      <c r="D60" s="415">
        <v>216096</v>
      </c>
      <c r="E60" s="415" t="s">
        <v>37</v>
      </c>
      <c r="F60" s="404" t="s">
        <v>27</v>
      </c>
      <c r="G60" s="55" t="s">
        <v>95</v>
      </c>
      <c r="H60" s="56">
        <v>0</v>
      </c>
      <c r="I60" s="56">
        <v>65213.88</v>
      </c>
      <c r="J60" s="78">
        <f t="shared" si="0"/>
        <v>-65213.88</v>
      </c>
      <c r="K60" s="58" t="s">
        <v>79</v>
      </c>
      <c r="L60" s="59" t="s">
        <v>89</v>
      </c>
    </row>
    <row r="61" spans="2:12" ht="30.6" customHeight="1">
      <c r="B61" s="406"/>
      <c r="C61" s="413"/>
      <c r="D61" s="416"/>
      <c r="E61" s="416"/>
      <c r="F61" s="399"/>
      <c r="G61" s="73" t="s">
        <v>72</v>
      </c>
      <c r="H61" s="74">
        <v>692781.71</v>
      </c>
      <c r="I61" s="74">
        <v>138556.342</v>
      </c>
      <c r="J61" s="75">
        <f t="shared" si="0"/>
        <v>554225.36800000002</v>
      </c>
      <c r="K61" s="71" t="s">
        <v>80</v>
      </c>
      <c r="L61" s="396" t="s">
        <v>113</v>
      </c>
    </row>
    <row r="62" spans="2:12" ht="31.15" customHeight="1" thickBot="1">
      <c r="B62" s="406"/>
      <c r="C62" s="414"/>
      <c r="D62" s="417"/>
      <c r="E62" s="417"/>
      <c r="F62" s="405"/>
      <c r="G62" s="61" t="s">
        <v>77</v>
      </c>
      <c r="H62" s="62">
        <v>243577.8</v>
      </c>
      <c r="I62" s="62">
        <v>48715.56</v>
      </c>
      <c r="J62" s="63">
        <f t="shared" si="0"/>
        <v>194862.24</v>
      </c>
      <c r="K62" s="60" t="s">
        <v>80</v>
      </c>
      <c r="L62" s="397"/>
    </row>
    <row r="63" spans="2:12" ht="41.45" customHeight="1">
      <c r="B63" s="406"/>
      <c r="C63" s="412">
        <v>11</v>
      </c>
      <c r="D63" s="415">
        <v>226585</v>
      </c>
      <c r="E63" s="415" t="s">
        <v>43</v>
      </c>
      <c r="F63" s="404" t="s">
        <v>17</v>
      </c>
      <c r="G63" s="55" t="s">
        <v>95</v>
      </c>
      <c r="H63" s="56">
        <v>19541.52</v>
      </c>
      <c r="I63" s="56">
        <v>70000</v>
      </c>
      <c r="J63" s="78">
        <f t="shared" si="0"/>
        <v>-50458.479999999996</v>
      </c>
      <c r="K63" s="58" t="s">
        <v>101</v>
      </c>
      <c r="L63" s="59" t="s">
        <v>114</v>
      </c>
    </row>
    <row r="64" spans="2:12" ht="28.15" customHeight="1">
      <c r="B64" s="406"/>
      <c r="C64" s="413"/>
      <c r="D64" s="416"/>
      <c r="E64" s="416"/>
      <c r="F64" s="399"/>
      <c r="G64" s="73" t="s">
        <v>72</v>
      </c>
      <c r="H64" s="74">
        <v>745563.05</v>
      </c>
      <c r="I64" s="74">
        <v>0</v>
      </c>
      <c r="J64" s="75">
        <f t="shared" si="0"/>
        <v>745563.05</v>
      </c>
      <c r="K64" s="71" t="s">
        <v>80</v>
      </c>
      <c r="L64" s="396" t="s">
        <v>271</v>
      </c>
    </row>
    <row r="65" spans="2:12" ht="33.6" customHeight="1" thickBot="1">
      <c r="B65" s="406"/>
      <c r="C65" s="414"/>
      <c r="D65" s="417"/>
      <c r="E65" s="417"/>
      <c r="F65" s="405"/>
      <c r="G65" s="61" t="s">
        <v>77</v>
      </c>
      <c r="H65" s="62">
        <v>21992.36</v>
      </c>
      <c r="I65" s="62">
        <v>0</v>
      </c>
      <c r="J65" s="63">
        <f t="shared" si="0"/>
        <v>21992.36</v>
      </c>
      <c r="K65" s="60" t="s">
        <v>80</v>
      </c>
      <c r="L65" s="397"/>
    </row>
    <row r="66" spans="2:12" ht="67.5" customHeight="1" thickBot="1">
      <c r="B66" s="406"/>
      <c r="C66" s="65">
        <v>12</v>
      </c>
      <c r="D66" s="66">
        <v>254293</v>
      </c>
      <c r="E66" s="66" t="s">
        <v>46</v>
      </c>
      <c r="F66" s="67" t="s">
        <v>18</v>
      </c>
      <c r="G66" s="67" t="s">
        <v>72</v>
      </c>
      <c r="H66" s="68">
        <v>129090.8</v>
      </c>
      <c r="I66" s="68">
        <v>707724.19</v>
      </c>
      <c r="J66" s="79">
        <f t="shared" si="0"/>
        <v>-578633.3899999999</v>
      </c>
      <c r="K66" s="66" t="s">
        <v>97</v>
      </c>
      <c r="L66" s="80" t="s">
        <v>115</v>
      </c>
    </row>
    <row r="67" spans="2:12" ht="66.75" customHeight="1" thickBot="1">
      <c r="B67" s="406"/>
      <c r="C67" s="65">
        <v>13</v>
      </c>
      <c r="D67" s="66">
        <v>275282</v>
      </c>
      <c r="E67" s="66" t="s">
        <v>45</v>
      </c>
      <c r="F67" s="67" t="s">
        <v>19</v>
      </c>
      <c r="G67" s="67" t="s">
        <v>72</v>
      </c>
      <c r="H67" s="68">
        <v>59641.49</v>
      </c>
      <c r="I67" s="68">
        <v>298207.44</v>
      </c>
      <c r="J67" s="79">
        <f t="shared" si="0"/>
        <v>-238565.95</v>
      </c>
      <c r="K67" s="66" t="s">
        <v>63</v>
      </c>
      <c r="L67" s="70" t="s">
        <v>116</v>
      </c>
    </row>
    <row r="68" spans="2:12" ht="86.45" customHeight="1" thickBot="1">
      <c r="B68" s="406"/>
      <c r="C68" s="65">
        <v>14</v>
      </c>
      <c r="D68" s="66">
        <v>274551</v>
      </c>
      <c r="E68" s="66" t="s">
        <v>47</v>
      </c>
      <c r="F68" s="67" t="s">
        <v>2</v>
      </c>
      <c r="G68" s="67" t="s">
        <v>77</v>
      </c>
      <c r="H68" s="68">
        <v>222880</v>
      </c>
      <c r="I68" s="68">
        <v>219934</v>
      </c>
      <c r="J68" s="69">
        <f t="shared" si="0"/>
        <v>2946</v>
      </c>
      <c r="K68" s="66" t="s">
        <v>81</v>
      </c>
      <c r="L68" s="70" t="s">
        <v>117</v>
      </c>
    </row>
    <row r="69" spans="2:12" s="13" customFormat="1" ht="39.75" customHeight="1">
      <c r="B69" s="407"/>
      <c r="C69" s="408"/>
      <c r="D69" s="408"/>
      <c r="E69" s="408"/>
      <c r="F69" s="398" t="s">
        <v>21</v>
      </c>
      <c r="G69" s="81" t="s">
        <v>95</v>
      </c>
      <c r="H69" s="82">
        <v>90000</v>
      </c>
      <c r="I69" s="82">
        <v>90000</v>
      </c>
      <c r="J69" s="83">
        <f t="shared" si="0"/>
        <v>0</v>
      </c>
      <c r="K69" s="84" t="s">
        <v>61</v>
      </c>
      <c r="L69" s="85" t="s">
        <v>120</v>
      </c>
    </row>
    <row r="70" spans="2:12" s="13" customFormat="1" ht="35.450000000000003" customHeight="1">
      <c r="B70" s="407"/>
      <c r="C70" s="407"/>
      <c r="D70" s="407"/>
      <c r="E70" s="407"/>
      <c r="F70" s="399"/>
      <c r="G70" s="73" t="s">
        <v>72</v>
      </c>
      <c r="H70" s="74">
        <v>3482871.99</v>
      </c>
      <c r="I70" s="74">
        <v>3482871.99</v>
      </c>
      <c r="J70" s="75">
        <f>+H70-I70</f>
        <v>0</v>
      </c>
      <c r="K70" s="71" t="s">
        <v>61</v>
      </c>
      <c r="L70" s="72" t="s">
        <v>118</v>
      </c>
    </row>
    <row r="71" spans="2:12" ht="84" customHeight="1">
      <c r="B71" s="407"/>
      <c r="C71" s="407"/>
      <c r="D71" s="407"/>
      <c r="E71" s="407"/>
      <c r="F71" s="399"/>
      <c r="G71" s="73" t="s">
        <v>77</v>
      </c>
      <c r="H71" s="74">
        <v>14309029.550000001</v>
      </c>
      <c r="I71" s="74">
        <v>15960588.26</v>
      </c>
      <c r="J71" s="76">
        <f>+H71-I71</f>
        <v>-1651558.709999999</v>
      </c>
      <c r="K71" s="71" t="s">
        <v>61</v>
      </c>
      <c r="L71" s="72" t="s">
        <v>119</v>
      </c>
    </row>
    <row r="72" spans="2:12" ht="46.15" customHeight="1">
      <c r="B72" s="407"/>
      <c r="C72" s="407"/>
      <c r="D72" s="407"/>
      <c r="E72" s="407"/>
      <c r="F72" s="72" t="s">
        <v>121</v>
      </c>
      <c r="G72" s="73" t="s">
        <v>122</v>
      </c>
      <c r="H72" s="74">
        <v>8167479.4100000001</v>
      </c>
      <c r="I72" s="74">
        <f>+Formulacion!F53</f>
        <v>5499684.5600000005</v>
      </c>
      <c r="J72" s="75">
        <f>+H72-I72</f>
        <v>2667794.8499999996</v>
      </c>
      <c r="K72" s="71" t="s">
        <v>61</v>
      </c>
      <c r="L72" s="72" t="s">
        <v>61</v>
      </c>
    </row>
    <row r="73" spans="2:12" s="13" customFormat="1" ht="21.75" customHeight="1">
      <c r="B73" s="407"/>
      <c r="C73" s="407"/>
      <c r="D73" s="407"/>
      <c r="E73" s="407"/>
      <c r="F73" s="49" t="s">
        <v>22</v>
      </c>
      <c r="G73" s="49"/>
      <c r="H73" s="86">
        <f>SUM(H6:H72)</f>
        <v>157683525.25999999</v>
      </c>
      <c r="I73" s="86">
        <f>SUM(I6:I72)</f>
        <v>127538148.192</v>
      </c>
      <c r="J73" s="87">
        <f>SUM(J6:J72)</f>
        <v>30145377.068000004</v>
      </c>
      <c r="K73" s="71"/>
      <c r="L73" s="72"/>
    </row>
    <row r="74" spans="2:12">
      <c r="H74" s="91"/>
    </row>
    <row r="75" spans="2:12" ht="20.45" customHeight="1">
      <c r="F75" s="93"/>
      <c r="H75" s="91"/>
      <c r="J75" s="43">
        <v>18472238.670000002</v>
      </c>
      <c r="L75" s="42" t="s">
        <v>277</v>
      </c>
    </row>
    <row r="76" spans="2:12" ht="35.450000000000003" customHeight="1">
      <c r="F76" s="93"/>
      <c r="H76" s="91"/>
      <c r="J76" s="43">
        <v>1673138.4</v>
      </c>
      <c r="L76" s="42" t="s">
        <v>281</v>
      </c>
    </row>
    <row r="78" spans="2:12" ht="22.15" customHeight="1">
      <c r="J78" s="94">
        <f>+J73-J75-J76</f>
        <v>9999999.9980000015</v>
      </c>
      <c r="L78" s="42"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2023-04-19T18:42:33Z</dcterms:modified>
</cp:coreProperties>
</file>