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F:\CARLA GCPI\PORTAL DE TRANSPARENCIA 2023\"/>
    </mc:Choice>
  </mc:AlternateContent>
  <xr:revisionPtr revIDLastSave="0" documentId="13_ncr:1_{DED21429-B2B0-40CC-B198-EDAA806FA3ED}" xr6:coauthVersionLast="47" xr6:coauthVersionMax="47" xr10:uidLastSave="{00000000-0000-0000-0000-000000000000}"/>
  <bookViews>
    <workbookView xWindow="-120" yWindow="-120" windowWidth="29040" windowHeight="15840" tabRatio="262" firstSheet="3" activeTab="3" xr2:uid="{00000000-000D-0000-FFFF-FFFF00000000}"/>
  </bookViews>
  <sheets>
    <sheet name="Hoja1" sheetId="8" state="hidden" r:id="rId1"/>
    <sheet name="Formulacion" sheetId="9" state="hidden" r:id="rId2"/>
    <sheet name="RESUMEN" sheetId="5" state="hidden" r:id="rId3"/>
    <sheet name="Transparencia" sheetId="10" r:id="rId4"/>
    <sheet name="PROYECTOS" sheetId="7" state="hidden" r:id="rId5"/>
  </sheets>
  <definedNames>
    <definedName name="_xlnm._FilterDatabase" localSheetId="3" hidden="1">Transparencia!$B$4:$Q$137</definedName>
    <definedName name="_xlnm.Print_Area" localSheetId="3">Transparencia!$A$1:$Q$160</definedName>
    <definedName name="_xlnm.Print_Titles" localSheetId="3">Transparencia!$3:$5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9" l="1"/>
  <c r="E52" i="9"/>
  <c r="D9" i="5"/>
  <c r="C9" i="5"/>
  <c r="C8" i="5"/>
  <c r="D8" i="5"/>
  <c r="C7" i="5"/>
  <c r="D7" i="5"/>
  <c r="N22" i="7"/>
  <c r="N23" i="7" s="1"/>
  <c r="J22" i="7"/>
  <c r="J8" i="7"/>
  <c r="F39" i="9"/>
  <c r="K16" i="9"/>
  <c r="E39" i="9"/>
  <c r="D8" i="8"/>
  <c r="E8" i="8" s="1"/>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8" i="5" l="1"/>
  <c r="J8" i="5" s="1"/>
  <c r="F53" i="9"/>
  <c r="I72" i="7" s="1"/>
  <c r="I73" i="7" s="1"/>
  <c r="E10" i="8"/>
  <c r="E7" i="5"/>
  <c r="J7" i="5" s="1"/>
  <c r="E9" i="5"/>
  <c r="J9" i="5" s="1"/>
  <c r="E53" i="9"/>
  <c r="C11" i="5"/>
  <c r="D6" i="5" l="1"/>
  <c r="D11" i="5" s="1"/>
  <c r="E11" i="5" s="1"/>
  <c r="J11" i="5" s="1"/>
  <c r="F54" i="9"/>
  <c r="J72" i="7"/>
  <c r="J73" i="7" s="1"/>
  <c r="J78" i="7" s="1"/>
  <c r="E6" i="5" l="1"/>
  <c r="J6" i="5" s="1"/>
</calcChain>
</file>

<file path=xl/sharedStrings.xml><?xml version="1.0" encoding="utf-8"?>
<sst xmlns="http://schemas.openxmlformats.org/spreadsheetml/2006/main" count="1103" uniqueCount="603">
  <si>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</si>
  <si>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</si>
  <si>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</si>
  <si>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</si>
  <si>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</si>
  <si>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</si>
  <si>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</si>
  <si>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</si>
  <si>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</si>
  <si>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</si>
  <si>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</si>
  <si>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</si>
  <si>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</si>
  <si>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</si>
  <si>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</si>
  <si>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</si>
  <si>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</si>
  <si>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</si>
  <si>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</si>
  <si>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</si>
  <si>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</si>
  <si>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</si>
  <si>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</si>
  <si>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</si>
  <si>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</si>
  <si>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</si>
  <si>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</si>
  <si>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</si>
  <si>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</si>
  <si>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</si>
  <si>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</si>
  <si>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</si>
  <si>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</si>
  <si>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</si>
  <si>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</si>
  <si>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</si>
  <si>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</si>
  <si>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</si>
  <si>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</si>
  <si>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</si>
  <si>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</si>
  <si>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</si>
  <si>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</si>
  <si>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</si>
  <si>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</si>
  <si>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</si>
  <si>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</si>
  <si>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</si>
  <si>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</si>
  <si>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</si>
  <si>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</si>
  <si>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</si>
  <si>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</si>
  <si>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</si>
  <si>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</si>
  <si>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</si>
  <si>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</si>
  <si>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</si>
  <si>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</si>
  <si>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</si>
  <si>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</si>
  <si>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</si>
  <si>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</si>
  <si>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</si>
  <si>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</si>
  <si>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</si>
  <si>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</si>
  <si>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</si>
  <si>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</si>
  <si>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</si>
  <si>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</si>
  <si>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</si>
  <si>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</si>
  <si>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</si>
  <si>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</si>
  <si>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</si>
  <si>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</si>
  <si>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</si>
  <si>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</si>
  <si>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</si>
  <si>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</si>
  <si>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</si>
  <si>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</si>
  <si>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</si>
  <si>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</si>
  <si>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</si>
  <si>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</si>
  <si>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</si>
  <si>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</si>
  <si>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</si>
  <si>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</si>
  <si>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</si>
  <si>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</si>
  <si>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</si>
  <si>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</si>
  <si>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</si>
  <si>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</si>
  <si>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</si>
  <si>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</si>
  <si>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</si>
  <si>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</si>
  <si>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</si>
  <si>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</si>
  <si>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</si>
  <si>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</si>
  <si>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</si>
  <si>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</si>
  <si>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</si>
  <si>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</si>
  <si>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</si>
  <si>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</si>
  <si>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</si>
  <si>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</si>
  <si>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</si>
  <si>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</si>
  <si>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</si>
  <si>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</si>
  <si>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</si>
  <si>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</si>
  <si>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</si>
  <si>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</si>
  <si>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</si>
  <si>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</si>
  <si>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</si>
  <si>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</si>
  <si>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</si>
  <si>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</si>
  <si>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</si>
  <si>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</si>
  <si>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</si>
  <si>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</si>
  <si>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</si>
  <si>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</si>
  <si>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</si>
  <si>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</si>
  <si>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</si>
  <si>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</si>
  <si>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</si>
  <si>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</si>
  <si>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</si>
  <si>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</si>
  <si>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</si>
  <si>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</si>
  <si>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</si>
  <si>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</si>
  <si>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</si>
  <si>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</si>
  <si>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</si>
  <si>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</si>
  <si>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</si>
  <si>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</si>
  <si>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</si>
  <si>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</si>
  <si>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</si>
  <si>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</si>
  <si>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</si>
  <si>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</si>
  <si>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</si>
  <si>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</si>
  <si>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</si>
  <si>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</si>
  <si>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</si>
  <si>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</si>
  <si>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</si>
  <si>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</si>
  <si>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</si>
  <si>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</si>
  <si>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</si>
  <si>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</si>
  <si>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</si>
  <si>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</si>
  <si>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</si>
  <si>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</si>
  <si>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</si>
  <si>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</si>
  <si>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</si>
  <si>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</si>
  <si>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</si>
  <si>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</si>
  <si>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</si>
  <si>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</si>
  <si>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</si>
  <si>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</si>
  <si>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</si>
  <si>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</si>
  <si>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</si>
  <si>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</si>
  <si>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</si>
  <si>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</si>
  <si>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</si>
  <si>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</si>
  <si>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</si>
  <si>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</si>
  <si>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</si>
  <si>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</si>
  <si>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</si>
  <si>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</si>
  <si>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</si>
  <si>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</si>
  <si>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</si>
  <si>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</si>
  <si>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</si>
  <si>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</si>
  <si>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</si>
  <si>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</si>
  <si>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</si>
  <si>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</si>
  <si>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</si>
  <si>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</si>
  <si>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</si>
  <si>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</si>
  <si>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</si>
  <si>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</si>
  <si>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</si>
  <si>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</si>
  <si>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</si>
  <si>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</si>
  <si>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</si>
  <si>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</si>
  <si>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</si>
  <si>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</si>
  <si>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</si>
  <si>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</si>
  <si>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</si>
  <si>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</si>
  <si>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</si>
  <si>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</si>
  <si>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</si>
  <si>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</si>
  <si>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</si>
  <si>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</si>
  <si>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</si>
  <si>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</si>
  <si>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</si>
  <si>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</si>
  <si>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</si>
  <si>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</si>
  <si>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</si>
  <si>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</si>
  <si>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</si>
  <si>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</si>
  <si>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</si>
  <si>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</si>
  <si>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</si>
  <si>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</si>
  <si>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</si>
  <si>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</si>
  <si>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</si>
  <si>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</si>
  <si>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</si>
  <si>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</si>
  <si>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</si>
  <si>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</si>
  <si>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</si>
  <si>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</si>
  <si>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</si>
  <si>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</si>
  <si>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</si>
  <si>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</si>
  <si>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</si>
  <si>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</si>
  <si>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</si>
  <si>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</si>
  <si>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</si>
  <si>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</si>
  <si>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</si>
  <si>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</si>
  <si>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</si>
  <si>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</si>
  <si>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</si>
  <si>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</si>
  <si>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</si>
  <si>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</si>
  <si>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</si>
  <si>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</si>
  <si>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</si>
  <si>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</si>
  <si>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</si>
  <si>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</si>
  <si>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</si>
  <si>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</si>
  <si>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</si>
  <si>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</si>
  <si>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</si>
  <si>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</si>
  <si>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</si>
  <si>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</si>
  <si>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</si>
  <si>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Equipamiento Hospitalario</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</si>
  <si>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</si>
  <si>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</si>
  <si>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</si>
  <si>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</si>
  <si>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</si>
  <si>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</si>
  <si>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</si>
  <si>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</si>
  <si>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</si>
  <si>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</si>
  <si>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</si>
  <si>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</si>
  <si>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</si>
  <si>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</si>
  <si>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MONTOS DE ADICIONALES DE OBRA (S/)</t>
  </si>
  <si>
    <t>CONSTRUCTORA MALAGA</t>
  </si>
  <si>
    <t>Consorcio ATA - KUKOVA</t>
  </si>
  <si>
    <t>330 días</t>
  </si>
  <si>
    <t>Obra Recepcionada y en proceso arbitral</t>
  </si>
  <si>
    <t>CLEAN ROOM &amp; VALIDATIÓN SAC</t>
  </si>
  <si>
    <t>90 días</t>
  </si>
  <si>
    <t>SALDO DE OBRA:MEJORAMIENTO Y AMPLIACION DE LOS SERVICIOS DEL AREA PEDIATRICA DEL INSTITUTO NACIONAL CARDIOVASCULAR - INCOR</t>
  </si>
  <si>
    <t>SALDO DE OBRA: CREACION E IMPLEMENTACION DEL SERVICIO DE TOMOGRAFIA EN EL HOSPITAL I VICTOR ALFREDO LAZO PERALTA - MADRE DE DIOS</t>
  </si>
  <si>
    <t>CONSORCIO RICARDO PALMA</t>
  </si>
  <si>
    <t>OMAR ORLANDO TABOADA COBEÑAS</t>
  </si>
  <si>
    <t>S/.718,000 inc. IGV</t>
  </si>
  <si>
    <t>90 d.c.</t>
  </si>
  <si>
    <t>06.07.2018</t>
  </si>
  <si>
    <t>INSTITUTO DE CONSULTORIA S.A.</t>
  </si>
  <si>
    <t>No inicia por encontrarse la
Obra en Proceso de Arbitraje(Conciliación en GCAJ)</t>
  </si>
  <si>
    <t>CONSORCIO EDIFICACION</t>
  </si>
  <si>
    <t>JORGE ANTONIO VALENZUELA FLORES</t>
  </si>
  <si>
    <t xml:space="preserve">NO SE REPORTAN </t>
  </si>
  <si>
    <t>ROMYNA CONTRATISTAS GENERALES SOCIEDAD ANONIMA CERRADA</t>
  </si>
  <si>
    <t>BERNARDO ALANOCA ARAGON</t>
  </si>
  <si>
    <t>100 DIAS CALENDARIO</t>
  </si>
  <si>
    <t>NINGUNO</t>
  </si>
  <si>
    <t>21.09.2019</t>
  </si>
  <si>
    <t>Saldo de obra ejecutado como adquisición de un bien, y que culminó el 07 de noviembre, como consecuencia de una ampliación de plazo de 29 dc</t>
  </si>
  <si>
    <t>MEJORAMIENTO DE LAS CONDICIONES DE ATENCION AL SERVICIO DE HOSPITALIZACION DEL HOSPITAL II DE HUANCAVELICA</t>
  </si>
  <si>
    <t>14.09.2020</t>
  </si>
  <si>
    <t>Constructora Vanessa Orietta SRL</t>
  </si>
  <si>
    <t>11.12.2019</t>
  </si>
  <si>
    <t>Supervisión ED</t>
  </si>
  <si>
    <t>Supervisión de Obra</t>
  </si>
  <si>
    <t>Supervisión de ED</t>
  </si>
  <si>
    <t>Supervision por Administracion Directa</t>
  </si>
  <si>
    <t>AMPLIACION DEL SERVICIO DE RADIOTERAPIA CON ACELERADOR LINEAL PARA LA RED ASISTENCIAL LA LIBERTAD</t>
  </si>
  <si>
    <t>Estudio Definitivo</t>
  </si>
  <si>
    <t>MEJORAMIENTO DE LOS SERVICIOS DE SALUD DEL HOSPITAL II PASCO DE LA RED ASISTENCIAL PASCO, EN EL DISTRITO DE FUNDICIÓN DE TINYAHUARCO, PROVINCIA DE PASCO, DEPARTAMENTO DE PASCO</t>
  </si>
  <si>
    <t>S/ 4,710,182.40.</t>
  </si>
  <si>
    <t>CONSORCIO TALUPA.</t>
  </si>
  <si>
    <t xml:space="preserve"> S/ 1,140,585.05.</t>
  </si>
  <si>
    <t>CREACIÓN DE LOS SERVICIOS DE SALUD DEL HOSPITAL DEL ALTIPLANO DE LA REGIÓN PUNO-ESSALUD, EN EL DISTRITO DE PUNO, PROVINCIA DE PUNO, DEPARTAMENTO DE PUNO</t>
  </si>
  <si>
    <t>CREACIÓN DE LOS SERVICIOS  DEL HOSPITAL ESPECIALIZADO EN LA RED ASISTENCIAL CAJAMARCA-ESSALUD, DISTRITO DE CAJAMARCA, PROVINCIA DE CAJAMARCA Y DEPARTAMENTO DE CAJAMARCA</t>
  </si>
  <si>
    <t>CESEL S.A.</t>
  </si>
  <si>
    <t>Estudio Definitivo Supervisión</t>
  </si>
  <si>
    <t>MEJORAMIENTO D ELOS SERVICIOS DE SALUD DEL HOSPITAL II TALARA EN EL DISTRITO DE PARIÑAS, PROVINCIA DE TALARA, DEPARTAMENTO DE PIURA</t>
  </si>
  <si>
    <t>MEJORAMIENTO DE LOS SERVICIOS DE SALUD DEL HOSPITAL II VITARTE DE LA RED ASISTENCIAL ALMENARA - ESSALUD, DISTRITO DE VITARTE, PROVINCIA DE LIMA Y DEPARTAMENTO DE LIMA</t>
  </si>
  <si>
    <t>INSTALACIÓN DE LOS SERVICIOS DE ATENCIÓN RENAL AMBULATORIA - ESSALUD, DE LA RED ASISTENCIAL AREQUIPA EN EL DISTRITO DE JACOBO HUNTER, PROVINCIA DE AREQUIPA, DEPARTAMENTO DE AREQUIPA</t>
  </si>
  <si>
    <t>MEJORAMIENTO DE LOS SERVICIOS DE ATENCIÓN RENAL AMBULATORIA EN EL HOSPITAL NACIONAL ADOLFO GUEVARA VELASCO DE LA RED ASISTENCIAL CUSCO - ESSALUD EN EL DISTRITO DE WANCHAQ, PROVINCIA DE CUSCO, DEPARTAMENTO DE CUSCO</t>
  </si>
  <si>
    <t>SANCHEZ HORMEROS GOMEZ ANTONIO</t>
  </si>
  <si>
    <t>HUMBERTO RONCAL HORNA</t>
  </si>
  <si>
    <t>RECUPERACIÓN DE LOS SERVICIOS DE SALUD DEL HOSPITAL MARIA REICHE DE LA RED ASISTENCIAL ICA – ESSALUD, EN EL DISTRITO DE MARCONA, PROVINCIA DE NASCA, DEPARTAMENTO DE ICA</t>
  </si>
  <si>
    <t>PINEARQ S.L.P., SUCURSAL PERU</t>
  </si>
  <si>
    <t>DEXTRE MORIMOTO EDUARDO RAUL</t>
  </si>
  <si>
    <t>MEJORAMIENTO Y AMPLIACION DE LOS SERVICIOS DE SALUD DEL HOSPITAL I FLORENCIA DE MORA DE LA RED ASISTENCIAL LA LIBERTAD – ESSALUD, DISTRITO PROVINCIA DE TRUJILLO, DEPARTAMENTO DE LA LIBERTAD</t>
  </si>
  <si>
    <t>Expediente Técnico culminado
Ya se cuenta con Licencia de Edificación.
Se ha remitido el Dictamen Tecnico N° 05-SGED-GEI-GCPI-ESSALUD-2019 de fecha 24.JUN.2019, aprobando el Estudio Definitivo a nivel de ejecucion de obra.</t>
  </si>
  <si>
    <t>CREACIÓN E IMPLEMENTACIÓN DE LA UNIDD DE TRANSPLANTES DE PROGENITORES HEMATOPOYÉTICOS ALOGÉNICO DE DONANTE NO RELACIONADO EN EL HOSPITAL NACIONAL EDGARDO REBAGLIATI MARTINS - ESSALUD, DISTRITO DE JESÚS MARÍA, PROVINCIA DE LIMA, DEPARTAMENTO DE LIMA</t>
  </si>
  <si>
    <t>CONSORCIO SALUD FLORENCIA</t>
  </si>
  <si>
    <t xml:space="preserve">MEJORAMIENTO DE LA CAPACIDAD RESOLUTIVA DEL CENTRO QUIRÚRGICO DE EMERGENCIA DEL HOSPITAL NACIONAL GUILLERMO ALMENARA IRIGOYEN </t>
  </si>
  <si>
    <t xml:space="preserve">UNIDADES DE ATENCIÓN DE MEDICINA COMPLEMENTARIA DE LOS CENTROS ASISTENCIALES A NIVEL NACIONAL </t>
  </si>
  <si>
    <t>NUEVO HOSPITAL DE ALTA COMPLEJIDAD - VIRGEN DE LA PUERTA DE LA LIBERTAD</t>
  </si>
  <si>
    <t>Expediente Tecnico aprobado</t>
  </si>
  <si>
    <t>Demora en el levantamiento de observaciones por parte del Contratista.
Creación de la Nueva Red Asistencial Desconcentrada Rebagliati, genero un vacío en la responsabilidad de continuar con la gestión del proyecto</t>
  </si>
  <si>
    <t>Consultor Teodoro Pimentel Godoy</t>
  </si>
  <si>
    <t>Red Asistencial Rebagliati</t>
  </si>
  <si>
    <t>01.Oct.2014 (EDI)</t>
  </si>
  <si>
    <t>Estudio Definitivo Aprobado</t>
  </si>
  <si>
    <t>Consorcio Salud Santa Anita</t>
  </si>
  <si>
    <t>Administracion Directa</t>
  </si>
  <si>
    <t>120 dias sin incluir revision</t>
  </si>
  <si>
    <t>MAKNO INGENIEROS S.A.</t>
  </si>
  <si>
    <t>16.Dic.2015 (EDI)</t>
  </si>
  <si>
    <t>Retraso en el proceso logistico para contratar a empresa encargada de la elaboracion del Estudio Definitivo
Retraso en el levantamiento de observaciones del Segundo Entregable.</t>
  </si>
  <si>
    <t>Arq. Luis Falen</t>
  </si>
  <si>
    <t>Administración Directa</t>
  </si>
  <si>
    <t xml:space="preserve"> --</t>
  </si>
  <si>
    <t>S/ 4,239,152.00</t>
  </si>
  <si>
    <t>CONSORCIO PROYECTO PUNO (CHUNG Y TONG INGENIEROS S.A.C  - CAYSA ASOCIADOS S.A.C.)</t>
  </si>
  <si>
    <t>Obtencion de la Licencia de Edificacion</t>
  </si>
  <si>
    <t>Consorcio Hospitalario Trujillo</t>
  </si>
  <si>
    <t>CESEL</t>
  </si>
  <si>
    <t>116'175,040.81</t>
  </si>
  <si>
    <t>390d.c.</t>
  </si>
  <si>
    <t>30.03.2012</t>
  </si>
  <si>
    <t>VARIOS</t>
  </si>
  <si>
    <t>PROYECTOS DE INVERSION</t>
  </si>
  <si>
    <t>El expediente se elaboró según lo programado</t>
  </si>
  <si>
    <t xml:space="preserve">Expediente Técnico culminado y aprobado, por la modalidad de Administración Directa
Resolución de Gerencia Central de Proyectos de Inversión N° 024-GCPI-ESSALUD-2019, de fecha 13 de setiembre del 2019 Aprobando el Estudio Definitivo. Se encuentra en ejecución de obra. </t>
  </si>
  <si>
    <t>El servicio se encuentra en funcionamiento</t>
  </si>
  <si>
    <t>08.10.2019</t>
  </si>
  <si>
    <t>Aprobación de Instrumento ambiental, gestión a cargo de la Red Huancavelica</t>
  </si>
  <si>
    <t>SIGRAL S.A.</t>
  </si>
  <si>
    <t>Supervisiòn de Obra</t>
  </si>
  <si>
    <t>11.06.2019</t>
  </si>
  <si>
    <t>20.12.2018</t>
  </si>
  <si>
    <t>24.07.2019</t>
  </si>
  <si>
    <t>02.08.2019</t>
  </si>
  <si>
    <t>28.08.2019</t>
  </si>
  <si>
    <t>MEJORAMIENTO DE LOS SERVICIOS DE SALUD DEL HOSPITAL II DE CHOCOPE DE LA RED ASISTENCIAL LA LIBERTAD - ESSALUD, DISTRITO DE CHOCOPE, PROVINCIA DE ASCOPE, DEPARTAMENTO DE LA LIBERTAD</t>
  </si>
  <si>
    <t>MEJORAMIENTO DEL CENTRO ASISTENCIAL CALCA DE LA RED ASISTENCIAL CUSCO, DISTRITO DE CALCA PROVINCIA DE CALCA, DEPARTAMENTO DE CUSCO</t>
  </si>
  <si>
    <t>CREACIÓN DE LA UNIDAD DE ATENCIÓN RENAL AMBULATORIA DEL HOSPITAL II RENÉ TOCHE GROPPO DE LA RED ASISTENCIAL ICA, DISTRITO DE CHINCHA ALTA, PROVINCIA DE CHINCHA, DEPARTAMENTO DE ICA</t>
  </si>
  <si>
    <t>MEJORAMIENTO DE LOS SERVICIOS DE ANATOMIA PATOLOGICA DEL HOSPITAL NACIONAL ALBERTO SABOGAL - DISTRITO DE BELLAVISTA - CALLAO / RED ASISTENCIAL SABOGAL</t>
  </si>
  <si>
    <t>Demora en la contratacion de empresa especializada que elabore y tramite el Estudio de Impacto Ambiental.
DIGESA indica que no requiere de EIA sino de PAMA.
La cuarentena dictada por el Gobierno Central debido a la pandemia del COVID - 19.</t>
  </si>
  <si>
    <t>La cuarentena dictada por el Gobierno Central debido a la pandemia del COVID - 19.</t>
  </si>
  <si>
    <t xml:space="preserve"> La cuarentena dictada por el Gobierno Central debido a la pandemia del COVID - 19.</t>
  </si>
  <si>
    <t>Supervisión por Administración Directa. Expediente Tecnico Culminado</t>
  </si>
  <si>
    <t>Estado de Emergencia Sanitaria.</t>
  </si>
  <si>
    <t>PIA 2021</t>
  </si>
  <si>
    <t>Obra Liquidada con fecha 04.11.2020</t>
  </si>
  <si>
    <t>Servicio Liquidado con fecha 09.11.2020.</t>
  </si>
  <si>
    <t>120 DIAS CALENDARIO</t>
  </si>
  <si>
    <t>11.02.2020</t>
  </si>
  <si>
    <t>Controversia planteada por el Contratista a la liquidación</t>
  </si>
  <si>
    <t>Supervisión Obra</t>
  </si>
  <si>
    <t>MEJORAMIENTO Y AMPLIACIÓN DE LAS SALAS DE OBSERVACIÓN DEL SERVICIO DE EMERGENCIA DEL HOSPITAL III IQUITOS, DE LA RED ASISTENCIAL LORETO. DISTRITO DE PUNCHANA, PROVINCIA DE MAYNAS Y DEPARTAMENTO DE LORETO</t>
  </si>
  <si>
    <t xml:space="preserve">RN° 129-GCL-ESSALUD-2021
Adicional y Deductivo Vinculante N° 01 =    S/116,069.24 </t>
  </si>
  <si>
    <t>Demora en la elaboración de las EETT, de los equipos informaticos por parte de GCTIC.</t>
  </si>
  <si>
    <t>_</t>
  </si>
  <si>
    <t>Primer proceso de selección declarado desierto, actualizar el presupuesto del expediente técnico para segundo proceso.
Estado de Emergencia Sanitaria.</t>
  </si>
  <si>
    <t>Inspector de Obra</t>
  </si>
  <si>
    <t>Expediente Técnico culminado
Mediante Resolucion de la Gerencia Central de Proyectos de Inversion N° 043-GCPI-ESSALUD-2020 de fecha 07.AGO.2020 se aprueba el Estudio Definitivo</t>
  </si>
  <si>
    <t>emergencia sanitaria</t>
  </si>
  <si>
    <t>Expediente Técnico culminado
Mediante Resolucion de la Gerencia Central de Proyectos de Inversion N° 063-GCPI-ESSALUD-2020 de fecha 31.AGO.2020 se aprueba el Estudio Definitivo</t>
  </si>
  <si>
    <t>Supervisión de obra</t>
  </si>
  <si>
    <t>Incumplimientos por parte del Contratista que conllevaron a la resolución del Contrato</t>
  </si>
  <si>
    <t>S/.3’164,096.25.</t>
  </si>
  <si>
    <t>ATA - KUKOVA</t>
  </si>
  <si>
    <t>…………….</t>
  </si>
  <si>
    <t>SIN INICIO</t>
  </si>
  <si>
    <t>ARQ. E. DEXTRE</t>
  </si>
  <si>
    <t>S/. 2´755,947.35</t>
  </si>
  <si>
    <t>……….</t>
  </si>
  <si>
    <t>18.09.21</t>
  </si>
  <si>
    <t>Consorcio Salud Chincheros</t>
  </si>
  <si>
    <t>Instituto de Consultoria S.A.</t>
  </si>
  <si>
    <t>RGCL N° 787-GCL-ESSALUD-2019
Adicional N° 01 = S/ 454,849.61 
Deductivo N° 01 = S/ 284,171.35
RGCL N° 328-GCL-ESSALUD-2020
Adicional N° 02 =   S/ 34,521.62
Deductivo N° 02 = S/ 45,493.45
Deductivo N° 03 = S/ 2,997.22
RGCL N° 461-GCL-ESSALUD-2020
Adicional N° 03 =   S/ 86,953.86
Deductivo N° 04 = S/ 19,577.05
RGCL N° 420-GCL-ESSALUD-2020
Deductivo N° 05 = S/ 28,174.22</t>
  </si>
  <si>
    <t>Elaboración y aprobación del expediente de saldo de obra. 
Estado de Emergencia Sanitaria.</t>
  </si>
  <si>
    <t>Constructora Vanessa Orietta SRL - COVANOR</t>
  </si>
  <si>
    <t>Inspector. Ing. Jaime Württele.</t>
  </si>
  <si>
    <t>Consorcio Hospital del Altiplano</t>
  </si>
  <si>
    <t>780 d.c.</t>
  </si>
  <si>
    <t>Consorcio Hospitalario Altiplano</t>
  </si>
  <si>
    <t xml:space="preserve">Valor Referencial
S/ 1,956,998.84  </t>
  </si>
  <si>
    <t xml:space="preserve">El Inspector de obra presento su Informe Final; por lo que, previa evaluación, la SGO dio conformidad al mismo. Se remitieron los documentos para el proceso de transferencia documental al usuario final. </t>
  </si>
  <si>
    <t>INSTALACIÓN DE PLANTA DE TRATAMIENTO DE RESIDUOS SÓLIDOS HOSPITALARIOS EN EL HOSPITAL I VÍCTOR ALFREDO LAZO PERALTA DE LA RED ASISTENCIAL MADRE DE DIOS - ESSALUD, DEL DISTRITO DE TAMBOPATA, PROVINCIA DE TAMBOPATA, DEPARTAMENTO DE MADRE DE DIOS</t>
  </si>
  <si>
    <t xml:space="preserve">expediente técnico aprobado </t>
  </si>
  <si>
    <t>Obra - Media Tensión</t>
  </si>
  <si>
    <t>Supervisión - Media Tensión</t>
  </si>
  <si>
    <t>CONSORCIO H&amp;M ASOCIADOS</t>
  </si>
  <si>
    <t>CAHUA MENA FRANCISCO JAVIER</t>
  </si>
  <si>
    <t>120 d/c.</t>
  </si>
  <si>
    <t>28.01.2022</t>
  </si>
  <si>
    <t>SINOHYDRO CORPORATION LIMITED, SUCURSAL DEL PERU</t>
  </si>
  <si>
    <t>CONSORCIO HOSPITALARIO SAN JUAN</t>
  </si>
  <si>
    <t>Valor Referencial
S/ 18,105,737.57.</t>
  </si>
  <si>
    <t>Demora en el desaduanaje del equipo de aire acondicionado (etapa de obra).
Demora en el INCOR por los documentos de la liquidación del contrato de obra.</t>
  </si>
  <si>
    <t>Elaboracion por administración directa</t>
  </si>
  <si>
    <t>S/ 319,700,638</t>
  </si>
  <si>
    <t xml:space="preserve">Supeditado al Estudio de Mercado </t>
  </si>
  <si>
    <t>Expediente técnico aprobado. Con fecha 07/02/2022, se aprueba el Expediente Tecnico, mediante Resolucion de Gerencia Central de Proyectos de Inversion N° 002-GCPI-ESSALUD-2022.</t>
  </si>
  <si>
    <t>MEJORAMIENTO DE LA TECNOLOGÍA DEL EQUIPAMIENTO DE AYUDA AL DIAGNÓSTICO POR IMÁGENES DEL HOSPITAL NACIONAL RAMIRO PRIALE P. - JUNIN</t>
  </si>
  <si>
    <t xml:space="preserve">Estudio de Pre inversión actualizado y viabilizado en el mes de Mayo 2020. </t>
  </si>
  <si>
    <t>Se resolvió el contrato a través de la Resolución de Gerencia Central de Logística N° 612 GCL-ESSALUD-2021.
Con fecha 1ero de junio se iniciaron las acciones administrativas correspondientes para llevar a cabo la Elaboracion por Administacion Directa.</t>
  </si>
  <si>
    <t>Se resolvió el contrato del Consultor para la elaboración del Proyecto, por lo que el contrato del supervisor se encuentra culminado según los TdR.
Supervision por Administracion Directa</t>
  </si>
  <si>
    <t>Demora en el estudio de mercado. (**)</t>
  </si>
  <si>
    <t>emergencia sanitaria COVID - 19.
El area asignada para el desarrollo del proyecto no es el adecuado tecnicamente.</t>
  </si>
  <si>
    <t>CREACION DE LA UNIDAD DE TRATAMIENTO ONCOLOGICO DE LA RED ONCOLOGICA CUSCO, EN EL HOSPITAL NACIONAL ADOLFO GUEVARA VELASCO DE LA RED ASISTENCIAL CUSCO - ESSALUD EN EL DISTRITO DE WANCHAQ, PROVINCIA DE CUSCO, DEPARTAMENTO CUSCO</t>
  </si>
  <si>
    <t>Liquidado</t>
  </si>
  <si>
    <t>&gt; Se encuentra ejecutado el monto de S/ 13,540,191.92 correspondiente a 291 equipos.
&gt; El equipamiento pendiente de ejecución debe seguir los procedimientos del Invierte.pe cuya gestión está a cargo de la Red Asistencial La Libertad</t>
  </si>
  <si>
    <t xml:space="preserve"> - </t>
  </si>
  <si>
    <t>360 d.c.,
de acuerdo a contrato</t>
  </si>
  <si>
    <t>270 d.c.,
de acuerdo a contrato</t>
  </si>
  <si>
    <t>150 d/c.
de acuerdo a contrato</t>
  </si>
  <si>
    <t>180 d/c.
de acuerdo a contrato</t>
  </si>
  <si>
    <t>120 d.c.,
de acuerdo a contrato</t>
  </si>
  <si>
    <t>Estudio Definitivo Aprobado.</t>
  </si>
  <si>
    <t xml:space="preserve">Expediente técnico culminado.
Se hizo actualización de Presupuesto con precios al mes de Junio 2021.
Actualmente se encuentra en la Sub Gerencia de Obras.
</t>
  </si>
  <si>
    <t xml:space="preserve">Administración Directa    </t>
  </si>
  <si>
    <t>Expediente Técnico supervisado por administración directa.</t>
  </si>
  <si>
    <t>CAYSA</t>
  </si>
  <si>
    <t>MEJORAMIENTO  Y AMPLIACIÓN DE LOS SERVICIOS DEL CENTRO DEL ADULTO MAYOR DEL CAM SAN RAMON DE LA RED ASISTENCIAL JUNIN,  DISTRITO DE SAN RAMON, PROVINCIA DE LA MERCED, DEPARTAMENTO DE JUNIN</t>
  </si>
  <si>
    <r>
      <rPr>
        <sz val="12"/>
        <rFont val="Wingdings"/>
        <charset val="2"/>
      </rPr>
      <t>v</t>
    </r>
    <r>
      <rPr>
        <sz val="12"/>
        <rFont val="Arial"/>
        <family val="2"/>
      </rPr>
      <t xml:space="preserve"> La Supervisión de obra se encuentra en ejecución.</t>
    </r>
  </si>
  <si>
    <t xml:space="preserve">Obra liquidada </t>
  </si>
  <si>
    <r>
      <rPr>
        <sz val="12"/>
        <rFont val="Wingdings"/>
        <charset val="2"/>
      </rPr>
      <t>v</t>
    </r>
    <r>
      <rPr>
        <sz val="12"/>
        <rFont val="Arial"/>
        <family val="2"/>
      </rPr>
      <t xml:space="preserve"> La Supervisión de obra se prevé que este a cargo del Inspector de obra. </t>
    </r>
  </si>
  <si>
    <t xml:space="preserve">Se estan implementando los TDR que permitan dar inicio a los actos preparatorios del proceso de selección. </t>
  </si>
  <si>
    <t xml:space="preserve">Se ha actualizado el Valor Referencial del Expediente Técnico. Resolucion N° 094-GCPI-ESSALUD-2022
</t>
  </si>
  <si>
    <t xml:space="preserve">Se ha actualizado el Valor Referencial del Expediente Técnico </t>
  </si>
  <si>
    <t>El equipamiento se encuentra a cargo del Contratista de la Obra.</t>
  </si>
  <si>
    <t>Demora en los procesos de recepción por parte de la Red Prestacional Almenara y los Contratistas.</t>
  </si>
  <si>
    <t>Demora en el Estudio de Mercado a cargo del OEC</t>
  </si>
  <si>
    <r>
      <rPr>
        <sz val="12"/>
        <rFont val="Wingdings"/>
        <charset val="2"/>
      </rPr>
      <t>v</t>
    </r>
    <r>
      <rPr>
        <sz val="12"/>
        <rFont val="Arial"/>
        <family val="2"/>
      </rPr>
      <t xml:space="preserve"> El contrato del servicio de Supervisión de obra fue liquidado.</t>
    </r>
  </si>
  <si>
    <r>
      <rPr>
        <sz val="12"/>
        <rFont val="Wingdings"/>
        <charset val="2"/>
      </rPr>
      <t>v</t>
    </r>
    <r>
      <rPr>
        <sz val="12"/>
        <rFont val="Arial"/>
        <family val="2"/>
      </rPr>
      <t xml:space="preserve"> La Obra fue recepcionada con fecha 19/03/2021; actualmente, el contrato de Ejecución de obra se encuentra en arbitraje.</t>
    </r>
  </si>
  <si>
    <r>
      <rPr>
        <sz val="12"/>
        <rFont val="Wingdings"/>
        <charset val="2"/>
      </rPr>
      <t>v</t>
    </r>
    <r>
      <rPr>
        <sz val="12"/>
        <rFont val="Arial"/>
        <family val="2"/>
      </rPr>
      <t xml:space="preserve"> El contrato del servicio de Supervisión de obra se encuentra en arbitraje.</t>
    </r>
  </si>
  <si>
    <t xml:space="preserve">Expediente técnico de la Infraestructura de Contingencia en desarrollo por administración directa.           </t>
  </si>
  <si>
    <t>Estudio de Pre Inversion Actualizado y viabilizado en el mes de mayo 2020.</t>
  </si>
  <si>
    <t>- Expediente Técnico supervisado por administración directa.
- Con fecha 30/09/2022, Comité de Supervisión aprueba el 4to entregable</t>
  </si>
  <si>
    <t xml:space="preserve">Expediente Técnico culminado y aprobado. </t>
  </si>
  <si>
    <t xml:space="preserve">La cuarentena dictada por el Gobierno Central debido a la pandemia del COVID - 19. </t>
  </si>
  <si>
    <t>- Expediente Técnico supervisado por administración directa.
- El Comité de Supervision dio conformidad tecnica al Expediente Tecnico.</t>
  </si>
  <si>
    <t>En desarrollo Expediente Técnico por administración directa.</t>
  </si>
  <si>
    <t>Se encuentra incorporado al Programa BIM como Proyecto piloto ESSALUD - MEF.
En desarrollo el Procedimiento de PPBIM luego desarrollo de TDR BIM.</t>
  </si>
  <si>
    <t>Expediente Técnico supervisado por administración directa conforme a compromisos asumidos con el MEF.</t>
  </si>
  <si>
    <t xml:space="preserve">Expediente Técnico supervisado por administración directa </t>
  </si>
  <si>
    <t>&gt; En cartera hasta que se contrate la ejecución física de la obra</t>
  </si>
  <si>
    <t>&gt; Al término del presente trimestre no se cuenta con equipos en proceso de adquisición.
&gt; Se encuentra adjudicado el monto de S/ 128,475.84 correspondientes a 50 equipos.
&gt; Se encuentra ejecutado el monto de S/ 9,439,626.85 correspondiente a 377 equipos.</t>
  </si>
  <si>
    <t>&gt; Se encuentra en proceso de adquisición el monto de S/ 629,543.00 correspondiente a 4 equipos.
&gt; Se encuentra adjudicado el monto de S/ 77,500.00 correspondientes a 4 equipos.
&gt; Se encuentra ejecutado S/ 8,203,747.65 correspondiente a 33 equipos.</t>
  </si>
  <si>
    <t>Demora en los procesos de recepción por parte de la Red Prestacional Almenara.
Demora en el estudio de mercado por parte del CEABE.</t>
  </si>
  <si>
    <t>La Obra fue recepcionada con fecha 16/07/2021.
La obra fue liquidada</t>
  </si>
  <si>
    <t>Obra culminada, recepcionada, recepcionado y en uso y 
Contrato liquidado (ejecutado a traves del convenio con OIM).</t>
  </si>
  <si>
    <t>Se ha culminado el saldo de obra 100%, recepcionado y en uso.
Liquidación del Contrato en proceso de arbitraje.</t>
  </si>
  <si>
    <t>Obra culminada, recepcionada y en uso.
Contrato liquidado (ejecutado a traves del convenio con OIM).</t>
  </si>
  <si>
    <t>Opinión Nº 022-2023/DTN (08.02.2023) sobre actualización del Presupuesto de obra y nueva aprobación del expediente técnico</t>
  </si>
  <si>
    <t>Se encuentra en trámite la actualización del Presupuesto de obra y nueva aprobación del expediente técnico en atención a la Opinión Nº 022-2023/DTN del OSCE</t>
  </si>
  <si>
    <t>Opinión Nº 021-2023/DTN (08.02.2023) y Opinión Nº 022-2023/DTN (23.02.2023) sobre actualización del Presupuesto de obra y nueva aprobación del expediente técnico</t>
  </si>
  <si>
    <t>Con fecha 01 .01.2022 se firmo el Contrato de ejecucion de obra N° 4600056236 con CONSORCIO EDIFICA.                                                                                                                 El Contratista el 20.12.2022 ha acumulado la maxima penalida en el rubro de otras penalidades, razon por la cual se ha resuelto el Contrato</t>
  </si>
  <si>
    <t>Disponibilidad del terreno comprometida con instalaciones temporales implementadas por COVID 19.</t>
  </si>
  <si>
    <t xml:space="preserve">Resolución de contrato por incumplimiento de  obligaciones por parte del Contratista.
La declaración de desierto del procedimiento de Selección.
La necesidad de actualizar el Valor Referencial de la obra según el procedimientos según lo opinion N° 022-2023/DTN y  N° 021-2023/DTN.
</t>
  </si>
  <si>
    <t>270 d.c., de acuerdo al primer Contrato</t>
  </si>
  <si>
    <t>300 d.c., de acuerdo al primer Contrato</t>
  </si>
  <si>
    <r>
      <t xml:space="preserve">RGCL N° 420-GCL-ESSALUD-2019
Prestación N° 01 = S/ 24,007.76
Deductivo N°01 = S/ 12,411.94
RGCL N° 430-GCL-ESSALUD-2020
Prestación N° 02 = S/ 195,430.89 
Deductivo N°02 = S/ 71,462.66
</t>
    </r>
    <r>
      <rPr>
        <u/>
        <sz val="12"/>
        <rFont val="Arial"/>
        <family val="2"/>
      </rPr>
      <t>Nota</t>
    </r>
    <r>
      <rPr>
        <sz val="12"/>
        <rFont val="Arial"/>
        <family val="2"/>
      </rPr>
      <t>: Montos del Primer Contrato, los cuales fueron aprobados, sin embargo, no se ejecutaron.</t>
    </r>
  </si>
  <si>
    <t>A la espera de la elaboración del Expediente Técnico del Saldo de Obra</t>
  </si>
  <si>
    <t>Consorcio Santo Domingo (Contratista del Primer Contrato)</t>
  </si>
  <si>
    <t>Consorcio Supervisor EsSalud Lima (Supervisor del Primer Contrato)</t>
  </si>
  <si>
    <t>No se reportan incidencias.</t>
  </si>
  <si>
    <t>Incumplimiento por parte del Contratista de la Obra, motivo por el cual se ha tenido que realizar el procedimiento de intervención económica.
Disturbios sociales en la región.</t>
  </si>
  <si>
    <t>Durante el procedimiento de selección exitió demora.</t>
  </si>
  <si>
    <t xml:space="preserve">En la primera convocatoria el procedimiento de selección quedo desierto, el cual fue motivo de realizar una actualización del valor referencial
Opinión Nº 021-2023/DTN (08.02.2023) sobre actualización del Presupuesto de obra y nueva aprobación del expediente técnico.
</t>
  </si>
  <si>
    <t>En la primera convocatoria el procedimiento de selección quedo desierto, el cual fue motivo de realizar una actualización del valor referencial</t>
  </si>
  <si>
    <t>Declaratoria de Desierto del procedimiento de Selección para contratar la ejecución de obra.</t>
  </si>
  <si>
    <t xml:space="preserve">Demora en la contratación del Supervisor de obra.
Incumplimientos del Contratista, se tuvo de resolver el contrato </t>
  </si>
  <si>
    <t>La cuarentena dictada por el Gobierno Central debido a la pandemia del COVID - 19.
Desarrollo del Expediente Técnico del Plan de Contingencia por parte de la Red Asistencial</t>
  </si>
  <si>
    <t>Demora en la etapa de actos preparatorios</t>
  </si>
  <si>
    <t>Se suscribio Adenda N° 01 al contrato N° 4600054340 de fecha 02.feb.2023 por prestaciones adicionales al expediente del sistema de utilización en media tensión.
Demora en la elaboración del Expediente de Plan de Contingencia.</t>
  </si>
  <si>
    <t>Adecuación de la normativa interna de EsSalud a los procedimientos establecidos por el MEF en los proyectos con metodologia BIM.</t>
  </si>
  <si>
    <t>Con Resolución de la Gerencia Central de Proyectos de Inversión N° 006-GCPI-ESSALUD-2023 de fecha 19/06/2023 se aprobó el expediente técnico con costos actualizados</t>
  </si>
  <si>
    <t>Resolución de la Gerencia Central de Proyectos de Inversión N° 004-GCPI-ESSALUD-2023 de fecha 25/04/2023 con la que se aprueba el exediente técnico y se actualiza costos</t>
  </si>
  <si>
    <t>Resolución del contrato del Contratista</t>
  </si>
  <si>
    <t>La suspensión del plazo contractual debido a eventos relacionados a la linea exclusiva de media tensión</t>
  </si>
  <si>
    <t>Expediente Técnico supervisado por administración directa.
En etapa de evaluacion del levantamiento de Observaciones del 4to entregable</t>
  </si>
  <si>
    <t>Demora en la emision del La Licencia de Edificacion</t>
  </si>
  <si>
    <t>El proceso de selección de la Supervisión se ha retrotraido hasta la etapa de convocatoria; a la fecha se encuentra en absolución de consultas</t>
  </si>
  <si>
    <t xml:space="preserve">EJECUCIÓN DE SALDO DE OBRA: CREACIÓN DE LA UNIDAD DE ATENCIÓN RENAL AMBULATORIA - ESSALUD EN EL DISTRITO DE SANTA ANITA, PROVINCIA DE LIMA DEPARTAMENTO DE LIMA. El 17 de mayo de 2023 se otorgo la buena Pro al Contratista: KYZORCH E.I.R.L. con RUC N° 20494252521, para la ejecución de la obra.
</t>
  </si>
  <si>
    <t xml:space="preserve">Obra Culminada y Recepcionada con fecha 31.07.2020 y en funcionamiento 
Se ha emitido el Laudo Arbitral y se esta en etapa de liquidación de obra
</t>
  </si>
  <si>
    <r>
      <rPr>
        <sz val="12"/>
        <rFont val="Wingdings"/>
        <charset val="2"/>
      </rPr>
      <t xml:space="preserve">v </t>
    </r>
    <r>
      <rPr>
        <sz val="12"/>
        <rFont val="Arial"/>
        <family val="2"/>
      </rPr>
      <t>La Obra fue recepcionada con fecha 06/05/2021; actualmente, el contrato de Ejecución de obra se encuentra en proceso de liquidación a cargo de la Gerencia de Ejecución de Proyectos, se ha procedido a aprobar la liquidación de obra, se está emitidiendo el acto resolutivo.</t>
    </r>
  </si>
  <si>
    <t>Con Resolución de la Gerencia Central de Proyectos de Inversión N° 006-GCPI-ESSALUD-2023 de fecha 19/06/2023 se aprobó el expediente técnico con costos actualizados, se encuentra en revisión.</t>
  </si>
  <si>
    <t>Se otrogo la Buena Pro al CONSORCIO CONSULTOR AREQUIPA</t>
  </si>
  <si>
    <t>Se ha resuelto el contrato, y se encuentra en arbitraje.</t>
  </si>
  <si>
    <t xml:space="preserve">Se encuentra en proceso de adquisición S/ 1,788.05 correspondiente a 11 equipos.
Se encuentra adjudicado el monto de S/ 13.906.62 correspondientes a 18 equipos.
Se encuentra ejecutado el monto de S/ 2'275,559.59 correspondiente a 20 equipos.
</t>
  </si>
  <si>
    <t>Resolución del Contrato entre la Entidad y el contratista de la Obra, hecho que conllevó a la no culminación de algunas instalaciones esenciales para la instalación del equipamiento.
Actualmente se realizan las gestiones para la contratación de la elaboración del expediente del saldo de obra.</t>
  </si>
  <si>
    <t>Mediante Resolucón de la Gerencia Central de Proyectos de Inversión N° 005-GCPI-ESSALUD-2023 de fecha 13.06.2023 se aprobó el expediente de contratación con costos de obra actualizados</t>
  </si>
  <si>
    <t>Mediante Resolucón de la Gerencia Central de Proyectos de Inversión N° 005-GCPI-ESSALUD-2023 de fecha 13.06.2023 se aprobó el expediente de contratación con costos de obra actualizados, se encuentra en revisión.</t>
  </si>
  <si>
    <t>&gt; Se encuentra en proceso de adquisición S/ 297,906.00 correspondiente a 27 equipos.
&gt; Se encuentra adjudicado el monto de S/ 16,400.00 correspondientes a 1 equipo.
&gt; Se encuentra ejecutado el monto de S/ 389,400.00 correspondiente a 27 equipos.</t>
  </si>
  <si>
    <t>Los Ítems pendientes se encuentran en proceso de Actualización de la Ficha Técnica a cargo del IETSI y la GCPS como área usuaria.</t>
  </si>
  <si>
    <t>Prestación Adicional N° 01 S/1´180.548.62, Resolución N° 78-GCL-ESSALUD-2022 (22.04.22)</t>
  </si>
  <si>
    <t xml:space="preserve">Adicional de obra N° 04 con deductivo vinculante N° 02 :S/   11,221.99                                       </t>
  </si>
  <si>
    <t>EN ARBITRAJE</t>
  </si>
  <si>
    <t>LIQUIDADO</t>
  </si>
  <si>
    <t xml:space="preserve">Contratista: Consorcio Salud Calca ( Sinohydro Corporation Limited, Sucursal del Perú y 2H Ingenierira y Construccion SAC), Representante Legal; Alex Jesú Herrera Alania. 
Contrato N° 4600058160 del 11.09.2023
</t>
  </si>
  <si>
    <t>Datos del proceso de selección del supervisor: CP-SM-15-2023-ESSALUD/GCL-1
Fecha de convocatoria: 31-ago-2023
Fecha de otorgamiento de buena pro: fecha probable 23-oct-2023</t>
  </si>
  <si>
    <r>
      <t xml:space="preserve">8342317.43
</t>
    </r>
    <r>
      <rPr>
        <sz val="12"/>
        <color rgb="FFFF0000"/>
        <rFont val="Arial"/>
        <family val="2"/>
      </rPr>
      <t>4’600,05.08
 (Saldo de obra)</t>
    </r>
  </si>
  <si>
    <r>
      <t xml:space="preserve">1164239.82
</t>
    </r>
    <r>
      <rPr>
        <sz val="12"/>
        <color rgb="FFFF0000"/>
        <rFont val="Arial"/>
        <family val="2"/>
      </rPr>
      <t>305,395.90
(Saldo de obra)</t>
    </r>
  </si>
  <si>
    <t>Datos del proceso de selección: AS-SM-23-2023-ESSALUD/GCL-1
Fecha de convocatoria: 19-jul-2023
Fecha de otorgamiento de la Buena Pro: fecha probable 06-oct-2023</t>
  </si>
  <si>
    <t>Datos del proceso de selección del supervisor: CP-SM-16-2023-ESSALUD/GCL-1
Fecha de convocatoria: 25-ago-2023
Fecha de otorgamiento de la Buena Pro: fecha probable 19-oct-2023</t>
  </si>
  <si>
    <t>PROYECTOS DE INVERSION EN EJECUCION AL III TRIMESTRE 2023</t>
  </si>
  <si>
    <t>Primera convocatoria declarado nulo y retrotraido hasta etapa de convocatoria. (**)</t>
  </si>
  <si>
    <t>&gt; En cartera hasta que se contrate la ejecución física de la obra.</t>
  </si>
  <si>
    <t>&gt; Se vienen elaborando las Condiciones Generales de Adquisición del Equipamiento.</t>
  </si>
  <si>
    <t>&gt; Se encuentra en proceso de adquisición S/ 4'540,422.90 correspondiente a 64 equipos.
&gt; Se encuentra adjudicado el monto de S/ 1'022,123.46 correspondientes a 37 equipos.
&gt; Se encuentra ejecutado el monto de S/ 702,418.35 correspondiente a 534 equipos.</t>
  </si>
  <si>
    <t>GCTIC ha actualizado las EETT para la contratación de los sistemas de comunicaciones del proyecto.</t>
  </si>
  <si>
    <t>&gt; Se encuentra en proceso de adquisición S/ 572,399.27 correspondiente a 38 equipos.
&gt; Se encuentra adjudicado el monto de S/ 7'928,850.21 correspondientes a 118 equipos.
&gt; Se encuentra ejecutado el monto de S/ 2'164,632.47 correspondiente a 20 equipos.</t>
  </si>
  <si>
    <t>Demora en el estudios de mercado a cargo de CEABE.
Los Sistemas de Comunicaciones se encuentran en ejecución por un monto de S/ 7,755,635.00</t>
  </si>
  <si>
    <t>&gt; Se encuentra en proceso de adquisición S/ 5,285,127.38 correspondiente a 489 equipos.
&gt; Se encuentra adjudicado el monto de S/ 55,904.77 correspondientes a 69 equipos.
&gt; Se encuentra ejecutado el monto de S/ 1,082,564.80 correspondiente a 252 equipos.</t>
  </si>
  <si>
    <t>Demora en el estudio de mercado a cargo de GCL</t>
  </si>
  <si>
    <t>Se encuentra en proceso de adquisición S/ 96,947.22 correspondiente a 14 equipos.
Se encuentra adjudicado el monto de S/ 398,540.82 correspondientes a 40 equipos.
Se encuentra ejecutado el monto de S/ 2'470,601.74 correspondiente a 446 equipos.</t>
  </si>
  <si>
    <t>Demora en el estudio de mercado a cargo de CEABE.
Demora en la elaboración de las EETT de equipamiento ofinmático a cargo de GCTIC.</t>
  </si>
  <si>
    <t xml:space="preserve">Se encuentra en proceso de adquisición S/ 4,685.40 correspondiente a 3 equipos.
Se encuentra adjudicado el monto de S/ 43,289.09 correspondientes a 6 equipos.
Se encuentra ejecutado el monto de S/ 294,637.71 correspondiente a 244 equipos.
</t>
  </si>
  <si>
    <t>Demora en el estudio de mercado a cargo de CEABE
Se ha reiterado a GG la autorización de la delegación presupuestal a la Red Asistencial  para la adquisición de Instrumental Quirúrgico.</t>
  </si>
  <si>
    <t>&gt; Se encuentra en proceso de adquisición S/ 3.368.45 correspondiente a 1 equipos.
&gt; Se encuentra adjudicado el monto de S/ 1,578.00 correspondientes a 2 equipos.
&gt; Se encuentra ejecutado el monto de S/ 1´196,580.82 correspondiente a 188 equipos.</t>
  </si>
  <si>
    <t>Se encuentra adjudicado el monto de S/ 4,205.00 correspondientes a 5 equipos.
Se encuentra ejecutado el monto de S/ 204,646.90 correspondiente a 173 equipos.</t>
  </si>
  <si>
    <t>&gt; Se encuentra adjudicado el monto de S/ 23,080.00 correspondientes a 26 equipos.
&gt; Se encuentra ejecutado el monto de S/ 511,810.00 correspondiente a 33 equipos.
&gt; El equipamiento pendiente de ejecución debe seguir los procedimientos del Invierte.pe cuya gestión está a cargo de la Red Prestacional Rebagliati</t>
  </si>
  <si>
    <t>&gt; Se encuentra adjudicado el monto de S/ 24,800.00 correspondiente a 1 equipo.
&gt; Se encuentra ejecutado S/ 3'234,166.98 correspondiente a 24 equipos.
&gt; El equipamiento pendiente de ejecución debe seguir los procedimientos del Invierte.pe cuya gestión está a cargo del INCOR.</t>
  </si>
  <si>
    <t>&gt; Se encuentra en proceso de adquisición (estudio de mercado) S/ 92,931.94 correspondiente a 21 equipos.
&gt; Se encuentra adjudicado el monto de S/ 8,300.00 correspondiente a 13 equipos.
&gt; Se encuentr aejecutado el monto de S/ 140,760.00 correspondiente a 57 equipos.</t>
  </si>
  <si>
    <t>Se vienen elaborando las Condiciones de Pre instalación y las Condiciones Generales de Adquisición del Equipamiento.</t>
  </si>
  <si>
    <t>Consorcio Construccion (Contratista del Primer Contrato)
KYZORCH E.I.R.L. (Contratista de saldo de obra)</t>
  </si>
  <si>
    <t>Consorcio Salud Santa Anita (Supervisor del Primer Contrato)
CONSORCIO CHV (Supervisor de Saldo de Obra)</t>
  </si>
  <si>
    <t>Expediente Técnico del SALDO DE OBRA, por consultoría.</t>
  </si>
  <si>
    <t>Proceso de selección de Contratción  de Expediente Técnico de Saldo de Obra fue declarado desierto.  Comite Reformuló TDR, según lo señalado en  el informe respectivo que indica las causas por las que el proceso no logró adjudicarse, así como tambien otras observaciones de forma detectadas por el Comité. El TDR fue remitido a la GCL y ha sido devuelto con observaciones persistentes.</t>
  </si>
  <si>
    <r>
      <rPr>
        <sz val="12"/>
        <rFont val="Wingdings"/>
        <charset val="2"/>
      </rPr>
      <t>v</t>
    </r>
    <r>
      <rPr>
        <sz val="12"/>
        <rFont val="Arial"/>
        <family val="2"/>
      </rPr>
      <t xml:space="preserve"> Ejecución de obra en curso, con un avance ejecutado de obra acumulado de 30.88% </t>
    </r>
    <r>
      <rPr>
        <sz val="12"/>
        <rFont val="Arial"/>
        <family val="2"/>
        <charset val="2"/>
      </rPr>
      <t xml:space="preserve">
</t>
    </r>
    <r>
      <rPr>
        <sz val="12"/>
        <rFont val="Arial"/>
        <family val="2"/>
      </rPr>
      <t>Se ha reiniciado la obra el 22 de mayo de 2023</t>
    </r>
  </si>
  <si>
    <r>
      <rPr>
        <sz val="12"/>
        <rFont val="Wingdings"/>
        <charset val="2"/>
      </rPr>
      <t>v</t>
    </r>
    <r>
      <rPr>
        <sz val="12"/>
        <rFont val="Arial"/>
        <family val="2"/>
      </rPr>
      <t xml:space="preserve"> Ejecución de obra en curso, con un avance ejecutado de obra acumulado de 33.73% </t>
    </r>
  </si>
  <si>
    <t>Supervisión por Administración Directa</t>
  </si>
  <si>
    <t>El 27 de marzo de 2023 se otorgó la buena pro a la Coorporación Sensus Sociedad Anonima para ejecutar la obra
La obra inició el 13 de junio de 2023.
Avance de obra :12.24%</t>
  </si>
  <si>
    <t>- La Red Prestacional Sabogal asignó nueva área para el Proyecto.
- Estudios Basicos: Mecanica de Suelos aprobado.</t>
  </si>
  <si>
    <t>Opinión Nº 021-2023/DTN (08.02.2023) sobre la determinación del Presupuesto de obra</t>
  </si>
  <si>
    <t>Se encuentra en trámite la actualización del Presupuesto de obra  en atención a la Opinión Nº 021-2023/DTN del OSCE</t>
  </si>
  <si>
    <t>Cuarto Entregable (Último) aprobado.Culminada Elaboración de Expediente Técnico de Obra Principal</t>
  </si>
  <si>
    <t>Consorcio Salud Calca ( Sinohydro Corporation Limited, Sucursal del Perú y 2H Ingenierira y Construccion SAC), Representante Legal; Alex Jesú Herrera Alania</t>
  </si>
  <si>
    <t>Meadiante Acta se ha procedido a suspender el Contrato N° 4600054300 desde el 24 de febrero de 2023, motivo por el cual la Entidad ha procedido a suscribir una adenda con el Contratista con el objeto de la suspendión del referido plazo contractual hasta que se aprueba la prestación adicional al Contrato.</t>
  </si>
  <si>
    <t>En desarrollo Cuarto Entregable del Expediente Técnico.</t>
  </si>
  <si>
    <t xml:space="preserve">
- Anteproyecto aprobado.
- En desarrollo del expediente técnico</t>
  </si>
  <si>
    <t xml:space="preserve">Contrato N° 4600057954 se suscribió contrato con la empresa EDUARDO RAUL DEXTRE MORIMOTO. Se encuentra en desarrollo el expediente técnico
</t>
  </si>
  <si>
    <t>EDUARDO RAUL DEXTRE MORIMOTO</t>
  </si>
  <si>
    <t>En elababoración de expediente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</si>
</sst>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S/&quot;* #,##0.00_-;\-&quot;S/&quot;* #,##0.00_-;_-&quot;S/&quot;* &quot;-&quot;??_-;_-@_-"/>
    <numFmt numFmtId="165" formatCode="_(* #,##0.00_);_(* \(#,##0.00\);_(* &quot;-&quot;??_);_(@_)"/>
    <numFmt numFmtId="166" formatCode="_([$€-2]\ * #,##0.00_);_([$€-2]\ * \(#,##0.00\);_([$€-2]\ * &quot;-&quot;??_)"/>
    <numFmt numFmtId="167" formatCode="&quot;S/&quot;#,##0.00"/>
    <numFmt numFmtId="168" formatCode="&quot;S/.&quot;#,##0.00"/>
    <numFmt numFmtId="169" formatCode="&quot;S/.&quot;#,##0.00;[Red]&quot;S/.&quot;#,##0.00"/>
    <numFmt numFmtId="170" formatCode="#,##0;[Red]#,##0"/>
  </numFmts>
  <fonts count="37">
    <font>
      <sz val="10"/>
      <name val="Arial"/>
    </font>
    <font>
      <sz val="11"/>
      <color theme="1"/>
      <name val="Calibri"/>
      <family val="2"/>
      <scheme val="minor"/>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2"/>
      <name val="Arial"/>
      <family val="2"/>
    </font>
    <font>
      <b/>
      <sz val="11"/>
      <name val="Arial"/>
      <family val="2"/>
    </font>
    <font>
      <sz val="11"/>
      <color theme="1"/>
      <name val="Calibri"/>
      <family val="2"/>
      <scheme val="minor"/>
    </font>
    <font>
      <b/>
      <sz val="10"/>
      <name val="Calibri"/>
      <family val="2"/>
      <scheme val="minor"/>
    </font>
    <font>
      <sz val="12"/>
      <color theme="2" tint="-0.249977111117893"/>
      <name val="Arial"/>
      <family val="2"/>
    </font>
    <font>
      <u/>
      <sz val="12"/>
      <name val="Arial"/>
      <family val="2"/>
    </font>
    <font>
      <sz val="12"/>
      <color rgb="FFFF0000"/>
      <name val="Arial"/>
      <family val="2"/>
    </font>
    <font>
      <sz val="12"/>
      <color theme="1"/>
      <name val="Arial"/>
      <family val="2"/>
    </font>
    <font>
      <b/>
      <sz val="12"/>
      <color theme="0"/>
      <name val="Arial"/>
      <family val="2"/>
    </font>
    <font>
      <sz val="12"/>
      <name val="Arial"/>
      <family val="2"/>
      <charset val="2"/>
    </font>
    <font>
      <sz val="12"/>
      <name val="Wingdings"/>
      <charset val="2"/>
    </font>
  </fonts>
  <fills count="8">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00B05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s>
  <cellStyleXfs count="13">
    <xf numFmtId="0" fontId="0" fillId="0" borderId="0"/>
    <xf numFmtId="0" fontId="8" fillId="0" borderId="0"/>
    <xf numFmtId="0" fontId="2" fillId="0" borderId="0"/>
    <xf numFmtId="166"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0" fontId="2" fillId="0" borderId="0"/>
    <xf numFmtId="0" fontId="28" fillId="0" borderId="0"/>
    <xf numFmtId="0" fontId="9" fillId="0" borderId="0"/>
    <xf numFmtId="0" fontId="2" fillId="0" borderId="0"/>
    <xf numFmtId="9" fontId="2" fillId="0" borderId="0" applyFont="0" applyFill="0" applyBorder="0" applyAlignment="0" applyProtection="0"/>
    <xf numFmtId="0" fontId="1" fillId="0" borderId="0"/>
  </cellStyleXfs>
  <cellXfs count="437">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4" fillId="0" borderId="1" xfId="1" applyFont="1" applyBorder="1" applyAlignment="1">
      <alignment vertical="center" wrapText="1"/>
    </xf>
    <xf numFmtId="4" fontId="4" fillId="0" borderId="1" xfId="1" applyNumberFormat="1" applyFont="1" applyBorder="1" applyAlignment="1">
      <alignment vertical="center" wrapText="1"/>
    </xf>
    <xf numFmtId="0" fontId="0" fillId="0" borderId="0" xfId="1" applyFont="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0" fontId="0" fillId="0" borderId="0" xfId="0" applyAlignment="1">
      <alignment horizontal="center"/>
    </xf>
    <xf numFmtId="9" fontId="10"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1" applyFont="1" applyAlignment="1">
      <alignment horizontal="left" vertical="center" wrapText="1"/>
    </xf>
    <xf numFmtId="0" fontId="4" fillId="0" borderId="0" xfId="0" applyFont="1"/>
    <xf numFmtId="10" fontId="0" fillId="0" borderId="0" xfId="11" applyNumberFormat="1" applyFont="1"/>
    <xf numFmtId="10" fontId="11" fillId="0" borderId="1" xfId="11"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right" vertical="center" wrapText="1"/>
    </xf>
    <xf numFmtId="4" fontId="5" fillId="2" borderId="1" xfId="1" applyNumberFormat="1" applyFont="1" applyFill="1" applyBorder="1" applyAlignment="1">
      <alignment vertical="center" wrapText="1"/>
    </xf>
    <xf numFmtId="166" fontId="5" fillId="2" borderId="1" xfId="3" applyFont="1" applyFill="1" applyBorder="1" applyAlignment="1">
      <alignment vertical="center" wrapText="1"/>
    </xf>
    <xf numFmtId="10" fontId="10" fillId="2" borderId="1" xfId="11" applyNumberFormat="1" applyFont="1" applyFill="1" applyBorder="1" applyAlignment="1">
      <alignment horizontal="center" vertical="center" wrapText="1"/>
    </xf>
    <xf numFmtId="4" fontId="13" fillId="0" borderId="1" xfId="1" applyNumberFormat="1" applyFont="1" applyBorder="1" applyAlignment="1">
      <alignment vertical="center" wrapText="1"/>
    </xf>
    <xf numFmtId="0" fontId="5" fillId="3" borderId="1" xfId="1" applyFont="1" applyFill="1" applyBorder="1" applyAlignment="1">
      <alignment horizontal="center" vertical="center" wrapText="1"/>
    </xf>
    <xf numFmtId="0" fontId="10" fillId="2" borderId="2" xfId="0" applyFont="1" applyFill="1" applyBorder="1" applyAlignment="1">
      <alignment vertical="center" wrapText="1"/>
    </xf>
    <xf numFmtId="4" fontId="0" fillId="0" borderId="0" xfId="0" applyNumberFormat="1"/>
    <xf numFmtId="9" fontId="10" fillId="0" borderId="0" xfId="11" applyFont="1" applyBorder="1" applyAlignment="1">
      <alignment horizontal="center" vertical="center" wrapText="1"/>
    </xf>
    <xf numFmtId="0" fontId="13" fillId="3" borderId="1" xfId="1" applyFont="1" applyFill="1" applyBorder="1" applyAlignment="1">
      <alignment horizontal="center" vertical="center" wrapText="1"/>
    </xf>
    <xf numFmtId="4" fontId="14" fillId="0" borderId="1" xfId="0" applyNumberFormat="1" applyFont="1" applyBorder="1"/>
    <xf numFmtId="0" fontId="15" fillId="0" borderId="1" xfId="0" applyFont="1" applyBorder="1"/>
    <xf numFmtId="0" fontId="4" fillId="0" borderId="1" xfId="1" applyFont="1" applyBorder="1" applyAlignment="1">
      <alignment horizontal="right" vertical="center" wrapText="1"/>
    </xf>
    <xf numFmtId="0" fontId="16"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4" fontId="17" fillId="0" borderId="1" xfId="1" applyNumberFormat="1" applyFont="1" applyBorder="1" applyAlignment="1">
      <alignment vertical="center" wrapText="1"/>
    </xf>
    <xf numFmtId="0" fontId="17" fillId="0" borderId="1" xfId="1" applyFont="1" applyBorder="1" applyAlignment="1">
      <alignment horizontal="left" vertical="center" wrapText="1"/>
    </xf>
    <xf numFmtId="0" fontId="17" fillId="4" borderId="1" xfId="0" applyFont="1" applyFill="1" applyBorder="1" applyAlignment="1">
      <alignment horizontal="center" vertical="center" wrapText="1"/>
    </xf>
    <xf numFmtId="0" fontId="17" fillId="4" borderId="1" xfId="0" applyFont="1" applyFill="1" applyBorder="1" applyAlignment="1">
      <alignment vertical="center" wrapText="1"/>
    </xf>
    <xf numFmtId="0" fontId="16" fillId="0" borderId="1" xfId="1" applyFont="1" applyBorder="1" applyAlignment="1">
      <alignment horizontal="right" vertical="center" wrapText="1"/>
    </xf>
    <xf numFmtId="4" fontId="16" fillId="0" borderId="1" xfId="1" applyNumberFormat="1" applyFont="1" applyBorder="1" applyAlignment="1">
      <alignment vertical="center" wrapText="1"/>
    </xf>
    <xf numFmtId="0" fontId="17" fillId="0" borderId="1" xfId="0" quotePrefix="1" applyFont="1" applyBorder="1" applyAlignment="1">
      <alignment vertical="center" wrapText="1"/>
    </xf>
    <xf numFmtId="0" fontId="17" fillId="0" borderId="1" xfId="0" quotePrefix="1" applyFont="1" applyBorder="1" applyAlignment="1">
      <alignment horizontal="center" vertical="center" wrapText="1"/>
    </xf>
    <xf numFmtId="0" fontId="8" fillId="0" borderId="0" xfId="1" applyAlignment="1">
      <alignment horizontal="left" vertical="center" wrapText="1"/>
    </xf>
    <xf numFmtId="4" fontId="18" fillId="0" borderId="0" xfId="1" applyNumberFormat="1" applyFont="1" applyAlignment="1">
      <alignment vertical="center" wrapText="1"/>
    </xf>
    <xf numFmtId="9" fontId="4" fillId="0" borderId="1" xfId="11" applyFont="1" applyBorder="1" applyAlignment="1">
      <alignment vertical="center" wrapText="1"/>
    </xf>
    <xf numFmtId="9" fontId="5" fillId="2" borderId="1" xfId="11" applyFont="1" applyFill="1" applyBorder="1" applyAlignment="1">
      <alignment vertical="center" wrapText="1"/>
    </xf>
    <xf numFmtId="4" fontId="4" fillId="0" borderId="0" xfId="1" applyNumberFormat="1" applyFont="1" applyAlignment="1">
      <alignment vertical="center" wrapText="1"/>
    </xf>
    <xf numFmtId="4" fontId="4"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6"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9" fillId="0" borderId="1" xfId="1" applyNumberFormat="1" applyFont="1" applyBorder="1" applyAlignment="1">
      <alignment vertical="center" wrapText="1"/>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14" fillId="3" borderId="3" xfId="1" applyFont="1" applyFill="1" applyBorder="1" applyAlignment="1">
      <alignment horizontal="center" vertical="center" wrapText="1"/>
    </xf>
    <xf numFmtId="0" fontId="8" fillId="0" borderId="4" xfId="1" applyBorder="1" applyAlignment="1">
      <alignment vertical="center" wrapText="1"/>
    </xf>
    <xf numFmtId="4" fontId="8" fillId="0" borderId="4" xfId="1" applyNumberFormat="1" applyBorder="1" applyAlignment="1">
      <alignment vertical="center" wrapText="1"/>
    </xf>
    <xf numFmtId="4" fontId="14" fillId="0" borderId="4" xfId="1" applyNumberFormat="1" applyFont="1" applyBorder="1" applyAlignment="1">
      <alignment vertical="center" wrapText="1"/>
    </xf>
    <xf numFmtId="0" fontId="8" fillId="0" borderId="4" xfId="1" applyBorder="1" applyAlignment="1">
      <alignment horizontal="center" vertical="center" wrapText="1"/>
    </xf>
    <xf numFmtId="0" fontId="8" fillId="0" borderId="5" xfId="1" applyBorder="1" applyAlignment="1">
      <alignment horizontal="left" vertical="center" wrapText="1"/>
    </xf>
    <xf numFmtId="0" fontId="8" fillId="0" borderId="6" xfId="1" applyBorder="1" applyAlignment="1">
      <alignment horizontal="center" vertical="center" wrapText="1"/>
    </xf>
    <xf numFmtId="0" fontId="8" fillId="0" borderId="6" xfId="1" applyBorder="1" applyAlignment="1">
      <alignment vertical="center" wrapText="1"/>
    </xf>
    <xf numFmtId="4" fontId="8" fillId="0" borderId="6" xfId="1" applyNumberFormat="1" applyBorder="1" applyAlignment="1">
      <alignment vertical="center" wrapText="1"/>
    </xf>
    <xf numFmtId="4" fontId="14" fillId="0" borderId="6" xfId="1" applyNumberFormat="1" applyFont="1" applyBorder="1" applyAlignment="1">
      <alignment vertical="center" wrapText="1"/>
    </xf>
    <xf numFmtId="0" fontId="8" fillId="0" borderId="7" xfId="1" applyBorder="1" applyAlignment="1">
      <alignment horizontal="left" vertical="center" wrapText="1"/>
    </xf>
    <xf numFmtId="0" fontId="8" fillId="0" borderId="8" xfId="1" applyBorder="1" applyAlignment="1">
      <alignment horizontal="center" vertical="center" wrapText="1"/>
    </xf>
    <xf numFmtId="0" fontId="8" fillId="0" borderId="9" xfId="1" applyBorder="1" applyAlignment="1">
      <alignment horizontal="center" vertical="center" wrapText="1"/>
    </xf>
    <xf numFmtId="0" fontId="8" fillId="0" borderId="9" xfId="1" applyBorder="1" applyAlignment="1">
      <alignment vertical="center" wrapText="1"/>
    </xf>
    <xf numFmtId="4" fontId="8" fillId="0" borderId="9" xfId="1" applyNumberFormat="1" applyBorder="1" applyAlignment="1">
      <alignment vertical="center" wrapText="1"/>
    </xf>
    <xf numFmtId="4" fontId="14" fillId="0" borderId="9" xfId="1" applyNumberFormat="1" applyFont="1" applyBorder="1" applyAlignment="1">
      <alignment vertical="center" wrapText="1"/>
    </xf>
    <xf numFmtId="0" fontId="8" fillId="0" borderId="10" xfId="1" applyBorder="1" applyAlignment="1">
      <alignment horizontal="left" vertical="center" wrapText="1"/>
    </xf>
    <xf numFmtId="0" fontId="8" fillId="0" borderId="1" xfId="1" applyBorder="1" applyAlignment="1">
      <alignment horizontal="center" vertical="center" wrapText="1"/>
    </xf>
    <xf numFmtId="0" fontId="8" fillId="0" borderId="1" xfId="1" applyBorder="1" applyAlignment="1">
      <alignment horizontal="left" vertical="center" wrapText="1"/>
    </xf>
    <xf numFmtId="0" fontId="8" fillId="0" borderId="1" xfId="1" applyBorder="1" applyAlignment="1">
      <alignment vertical="center" wrapText="1"/>
    </xf>
    <xf numFmtId="4" fontId="8" fillId="0" borderId="1" xfId="1" applyNumberFormat="1" applyBorder="1" applyAlignment="1">
      <alignment vertical="center" wrapText="1"/>
    </xf>
    <xf numFmtId="4" fontId="14" fillId="0" borderId="1" xfId="1" applyNumberFormat="1" applyFont="1" applyBorder="1" applyAlignment="1">
      <alignment vertical="center" wrapText="1"/>
    </xf>
    <xf numFmtId="4" fontId="22" fillId="0" borderId="1" xfId="1" applyNumberFormat="1" applyFont="1" applyBorder="1" applyAlignment="1">
      <alignment vertical="center" wrapText="1"/>
    </xf>
    <xf numFmtId="4" fontId="22" fillId="0" borderId="6" xfId="1" applyNumberFormat="1" applyFont="1" applyBorder="1" applyAlignment="1">
      <alignment vertical="center" wrapText="1"/>
    </xf>
    <xf numFmtId="4" fontId="22" fillId="0" borderId="4" xfId="1" applyNumberFormat="1" applyFont="1" applyBorder="1" applyAlignment="1">
      <alignment vertical="center" wrapText="1"/>
    </xf>
    <xf numFmtId="4" fontId="22" fillId="0" borderId="9" xfId="1" applyNumberFormat="1" applyFont="1" applyBorder="1" applyAlignment="1">
      <alignment vertical="center" wrapText="1"/>
    </xf>
    <xf numFmtId="0" fontId="8" fillId="0" borderId="10" xfId="0" applyFont="1" applyBorder="1" applyAlignment="1">
      <alignment horizontal="left" vertical="center" wrapText="1"/>
    </xf>
    <xf numFmtId="0" fontId="8" fillId="0" borderId="11" xfId="1" applyBorder="1" applyAlignment="1">
      <alignment vertical="center" wrapText="1"/>
    </xf>
    <xf numFmtId="4" fontId="8" fillId="0" borderId="11" xfId="1" applyNumberFormat="1" applyBorder="1" applyAlignment="1">
      <alignment vertical="center" wrapText="1"/>
    </xf>
    <xf numFmtId="4" fontId="14" fillId="0" borderId="11" xfId="1" applyNumberFormat="1" applyFont="1" applyBorder="1" applyAlignment="1">
      <alignment vertical="center" wrapText="1"/>
    </xf>
    <xf numFmtId="0" fontId="8" fillId="0" borderId="11" xfId="1" applyBorder="1" applyAlignment="1">
      <alignment horizontal="center" vertical="center" wrapText="1"/>
    </xf>
    <xf numFmtId="0" fontId="8" fillId="0" borderId="11" xfId="1" applyBorder="1" applyAlignment="1">
      <alignment horizontal="left" vertical="center" wrapText="1"/>
    </xf>
    <xf numFmtId="4" fontId="6" fillId="0" borderId="1" xfId="1" applyNumberFormat="1" applyFont="1" applyBorder="1" applyAlignment="1">
      <alignment horizontal="right" vertical="center" wrapText="1"/>
    </xf>
    <xf numFmtId="4" fontId="23" fillId="0" borderId="1" xfId="1" applyNumberFormat="1" applyFont="1" applyBorder="1" applyAlignment="1">
      <alignment horizontal="right" vertical="center" wrapText="1"/>
    </xf>
    <xf numFmtId="0" fontId="8" fillId="0" borderId="0" xfId="0" applyFont="1"/>
    <xf numFmtId="0" fontId="8" fillId="0" borderId="0" xfId="1" applyAlignment="1">
      <alignment horizontal="center" vertical="center" wrapText="1"/>
    </xf>
    <xf numFmtId="0" fontId="8" fillId="0" borderId="0" xfId="1" applyAlignment="1">
      <alignment vertical="center" wrapText="1"/>
    </xf>
    <xf numFmtId="4" fontId="8" fillId="0" borderId="0" xfId="1" applyNumberFormat="1" applyAlignment="1">
      <alignment vertical="center" wrapText="1"/>
    </xf>
    <xf numFmtId="4" fontId="14" fillId="0" borderId="0" xfId="1" applyNumberFormat="1" applyFont="1" applyAlignment="1">
      <alignment vertical="center" wrapText="1"/>
    </xf>
    <xf numFmtId="0" fontId="8" fillId="0" borderId="0" xfId="1" applyAlignment="1">
      <alignment horizontal="right" vertical="center" wrapText="1"/>
    </xf>
    <xf numFmtId="4" fontId="23" fillId="0" borderId="0" xfId="1" applyNumberFormat="1" applyFont="1" applyAlignment="1">
      <alignment vertical="center" wrapText="1"/>
    </xf>
    <xf numFmtId="0" fontId="2" fillId="6" borderId="0" xfId="1" applyFont="1" applyFill="1" applyAlignment="1">
      <alignment vertical="center" wrapText="1"/>
    </xf>
    <xf numFmtId="0" fontId="20" fillId="6" borderId="22" xfId="1" applyFont="1" applyFill="1" applyBorder="1" applyAlignment="1">
      <alignment vertical="center" wrapText="1"/>
    </xf>
    <xf numFmtId="4" fontId="26" fillId="6" borderId="4" xfId="2" applyNumberFormat="1" applyFont="1" applyFill="1" applyBorder="1" applyAlignment="1">
      <alignment horizontal="center" vertical="center" wrapText="1"/>
    </xf>
    <xf numFmtId="4" fontId="26" fillId="6" borderId="6" xfId="2" applyNumberFormat="1" applyFont="1" applyFill="1" applyBorder="1" applyAlignment="1">
      <alignment horizontal="center" vertical="center" wrapText="1"/>
    </xf>
    <xf numFmtId="4" fontId="26" fillId="6" borderId="1" xfId="2" applyNumberFormat="1" applyFont="1" applyFill="1" applyBorder="1" applyAlignment="1">
      <alignment horizontal="center" vertical="center" wrapText="1"/>
    </xf>
    <xf numFmtId="0" fontId="2" fillId="6" borderId="0" xfId="1" applyFont="1" applyFill="1" applyAlignment="1">
      <alignment horizontal="center" vertical="center" wrapText="1"/>
    </xf>
    <xf numFmtId="0" fontId="2" fillId="6" borderId="0" xfId="1" applyFont="1" applyFill="1" applyAlignment="1">
      <alignment horizontal="left" vertical="center" wrapText="1"/>
    </xf>
    <xf numFmtId="0" fontId="2" fillId="6" borderId="0" xfId="0" applyFont="1" applyFill="1"/>
    <xf numFmtId="0" fontId="2" fillId="6" borderId="0" xfId="0" applyFont="1" applyFill="1" applyAlignment="1">
      <alignment horizontal="center" vertical="center"/>
    </xf>
    <xf numFmtId="0" fontId="20" fillId="6" borderId="23" xfId="1" applyFont="1" applyFill="1" applyBorder="1" applyAlignment="1">
      <alignment vertical="center" wrapText="1"/>
    </xf>
    <xf numFmtId="0" fontId="26" fillId="6" borderId="0" xfId="0" applyFont="1" applyFill="1"/>
    <xf numFmtId="0" fontId="24" fillId="6" borderId="26" xfId="1" applyFont="1" applyFill="1" applyBorder="1" applyAlignment="1">
      <alignment vertical="center" wrapText="1"/>
    </xf>
    <xf numFmtId="0" fontId="20" fillId="6" borderId="17" xfId="0" applyFont="1" applyFill="1" applyBorder="1" applyAlignment="1">
      <alignment horizontal="center" vertical="center" wrapText="1"/>
    </xf>
    <xf numFmtId="0" fontId="26" fillId="6" borderId="5" xfId="2" applyFont="1" applyFill="1" applyBorder="1" applyAlignment="1">
      <alignment horizontal="center" vertical="center" wrapText="1"/>
    </xf>
    <xf numFmtId="0" fontId="26" fillId="6" borderId="13" xfId="2" applyFont="1" applyFill="1" applyBorder="1" applyAlignment="1">
      <alignment horizontal="center" vertical="center" wrapText="1"/>
    </xf>
    <xf numFmtId="0" fontId="26" fillId="6" borderId="7" xfId="2" applyFont="1" applyFill="1" applyBorder="1" applyAlignment="1">
      <alignment horizontal="center" vertical="center" wrapText="1"/>
    </xf>
    <xf numFmtId="0" fontId="24" fillId="6" borderId="0" xfId="1" applyFont="1" applyFill="1" applyAlignment="1">
      <alignment horizontal="center" vertical="center" wrapText="1"/>
    </xf>
    <xf numFmtId="0" fontId="27" fillId="6" borderId="0" xfId="0" applyFont="1" applyFill="1"/>
    <xf numFmtId="0" fontId="29" fillId="6" borderId="0" xfId="0" applyFont="1" applyFill="1"/>
    <xf numFmtId="0" fontId="24" fillId="6" borderId="0" xfId="1" applyFont="1" applyFill="1" applyAlignment="1">
      <alignment vertical="center" wrapText="1"/>
    </xf>
    <xf numFmtId="0" fontId="24" fillId="6" borderId="16" xfId="1" applyFont="1" applyFill="1" applyBorder="1" applyAlignment="1">
      <alignment vertical="center" wrapText="1"/>
    </xf>
    <xf numFmtId="0" fontId="20" fillId="6" borderId="26" xfId="0" applyFont="1" applyFill="1" applyBorder="1" applyAlignment="1">
      <alignment horizontal="center" vertical="center" wrapText="1"/>
    </xf>
    <xf numFmtId="165" fontId="26" fillId="6" borderId="4" xfId="4" applyFont="1" applyFill="1" applyBorder="1" applyAlignment="1">
      <alignment horizontal="center" vertical="center" wrapText="1"/>
    </xf>
    <xf numFmtId="0" fontId="24" fillId="6" borderId="28" xfId="1" applyFont="1" applyFill="1" applyBorder="1" applyAlignment="1">
      <alignment horizontal="center" vertical="center" wrapText="1"/>
    </xf>
    <xf numFmtId="0" fontId="26" fillId="6" borderId="30" xfId="2" applyFont="1" applyFill="1" applyBorder="1" applyAlignment="1">
      <alignment horizontal="center" vertical="center" wrapText="1"/>
    </xf>
    <xf numFmtId="0" fontId="26" fillId="6" borderId="11" xfId="2" applyFont="1" applyFill="1" applyBorder="1" applyAlignment="1">
      <alignment horizontal="center" vertical="center" wrapText="1"/>
    </xf>
    <xf numFmtId="14" fontId="26" fillId="6" borderId="11" xfId="2" applyNumberFormat="1" applyFont="1" applyFill="1" applyBorder="1" applyAlignment="1">
      <alignment horizontal="center" vertical="center" wrapText="1"/>
    </xf>
    <xf numFmtId="0" fontId="26" fillId="6" borderId="35" xfId="2" applyFont="1" applyFill="1" applyBorder="1" applyAlignment="1">
      <alignment horizontal="center" vertical="center" wrapText="1"/>
    </xf>
    <xf numFmtId="4" fontId="26" fillId="6" borderId="12" xfId="2" applyNumberFormat="1" applyFont="1" applyFill="1" applyBorder="1" applyAlignment="1">
      <alignment horizontal="center" vertical="center" wrapText="1"/>
    </xf>
    <xf numFmtId="0" fontId="26" fillId="6" borderId="36" xfId="2" applyFont="1" applyFill="1" applyBorder="1" applyAlignment="1">
      <alignment horizontal="center" vertical="center" wrapText="1"/>
    </xf>
    <xf numFmtId="0" fontId="26" fillId="6" borderId="32" xfId="2" applyFont="1" applyFill="1" applyBorder="1" applyAlignment="1">
      <alignment horizontal="center" vertical="center" wrapText="1"/>
    </xf>
    <xf numFmtId="0" fontId="26" fillId="6" borderId="4" xfId="1" applyFont="1" applyFill="1" applyBorder="1" applyAlignment="1">
      <alignment horizontal="center" vertical="center" wrapText="1"/>
    </xf>
    <xf numFmtId="0" fontId="26" fillId="6" borderId="5" xfId="1" applyFont="1" applyFill="1" applyBorder="1" applyAlignment="1">
      <alignment horizontal="center" vertical="center" wrapText="1"/>
    </xf>
    <xf numFmtId="0" fontId="26" fillId="6" borderId="1" xfId="1" applyFont="1" applyFill="1" applyBorder="1" applyAlignment="1">
      <alignment horizontal="center" vertical="center" wrapText="1"/>
    </xf>
    <xf numFmtId="0" fontId="26" fillId="6" borderId="13" xfId="1" applyFont="1" applyFill="1" applyBorder="1" applyAlignment="1">
      <alignment horizontal="center" vertical="center" wrapText="1"/>
    </xf>
    <xf numFmtId="0" fontId="26" fillId="6" borderId="3" xfId="1" applyFont="1" applyFill="1" applyBorder="1" applyAlignment="1">
      <alignment horizontal="center" vertical="center" wrapText="1"/>
    </xf>
    <xf numFmtId="0" fontId="26" fillId="6" borderId="32" xfId="1" applyFont="1" applyFill="1" applyBorder="1" applyAlignment="1">
      <alignment horizontal="center" vertical="center" wrapText="1"/>
    </xf>
    <xf numFmtId="4" fontId="30" fillId="6" borderId="4" xfId="2" applyNumberFormat="1" applyFont="1" applyFill="1" applyBorder="1" applyAlignment="1">
      <alignment horizontal="center" vertical="center" wrapText="1"/>
    </xf>
    <xf numFmtId="4" fontId="30" fillId="6" borderId="1" xfId="2" applyNumberFormat="1" applyFont="1" applyFill="1" applyBorder="1" applyAlignment="1">
      <alignment horizontal="center" vertical="center" wrapText="1"/>
    </xf>
    <xf numFmtId="4" fontId="30" fillId="6" borderId="12" xfId="2" applyNumberFormat="1" applyFont="1" applyFill="1" applyBorder="1" applyAlignment="1">
      <alignment horizontal="center" vertical="center" wrapText="1"/>
    </xf>
    <xf numFmtId="0" fontId="30" fillId="6" borderId="11" xfId="2" applyFont="1" applyFill="1" applyBorder="1" applyAlignment="1">
      <alignment horizontal="center" vertical="center" wrapText="1"/>
    </xf>
    <xf numFmtId="165" fontId="30" fillId="6" borderId="4" xfId="4" applyFont="1" applyFill="1" applyBorder="1" applyAlignment="1">
      <alignment horizontal="center" vertical="center" wrapText="1"/>
    </xf>
    <xf numFmtId="165" fontId="30" fillId="6" borderId="1" xfId="4" applyFont="1" applyFill="1" applyBorder="1" applyAlignment="1">
      <alignment horizontal="center" vertical="center" wrapText="1"/>
    </xf>
    <xf numFmtId="14" fontId="30" fillId="6" borderId="1" xfId="2" applyNumberFormat="1" applyFont="1" applyFill="1" applyBorder="1" applyAlignment="1">
      <alignment horizontal="center" vertical="center" wrapText="1"/>
    </xf>
    <xf numFmtId="0" fontId="30" fillId="6" borderId="5" xfId="2" applyFont="1" applyFill="1" applyBorder="1" applyAlignment="1">
      <alignment horizontal="center" vertical="center" wrapText="1"/>
    </xf>
    <xf numFmtId="0" fontId="2" fillId="7" borderId="0" xfId="0" applyFont="1" applyFill="1"/>
    <xf numFmtId="0" fontId="30" fillId="6" borderId="12" xfId="2" applyFont="1" applyFill="1" applyBorder="1" applyAlignment="1">
      <alignment horizontal="center" vertical="center" wrapText="1"/>
    </xf>
    <xf numFmtId="0" fontId="30" fillId="6" borderId="1" xfId="2" applyFont="1" applyFill="1" applyBorder="1" applyAlignment="1">
      <alignment horizontal="center" vertical="center" wrapText="1"/>
    </xf>
    <xf numFmtId="0" fontId="20" fillId="6" borderId="18" xfId="0" applyFont="1" applyFill="1" applyBorder="1" applyAlignment="1">
      <alignment horizontal="center" vertical="center" wrapText="1"/>
    </xf>
    <xf numFmtId="0" fontId="26" fillId="6" borderId="4" xfId="2" applyFont="1" applyFill="1" applyBorder="1" applyAlignment="1">
      <alignment horizontal="left" vertical="center" wrapText="1"/>
    </xf>
    <xf numFmtId="4" fontId="26" fillId="6" borderId="14" xfId="2" applyNumberFormat="1" applyFont="1" applyFill="1" applyBorder="1" applyAlignment="1">
      <alignment horizontal="center" vertical="center" wrapText="1"/>
    </xf>
    <xf numFmtId="4" fontId="26" fillId="6" borderId="11" xfId="2" applyNumberFormat="1" applyFont="1" applyFill="1" applyBorder="1" applyAlignment="1">
      <alignment horizontal="center" vertical="center" wrapText="1"/>
    </xf>
    <xf numFmtId="0" fontId="26" fillId="6" borderId="1" xfId="2" applyFont="1" applyFill="1" applyBorder="1" applyAlignment="1">
      <alignment horizontal="left" vertical="center" wrapText="1"/>
    </xf>
    <xf numFmtId="168" fontId="26" fillId="6" borderId="1" xfId="2" applyNumberFormat="1" applyFont="1" applyFill="1" applyBorder="1" applyAlignment="1">
      <alignment horizontal="center" vertical="center" wrapText="1"/>
    </xf>
    <xf numFmtId="14" fontId="20" fillId="6" borderId="1" xfId="2" applyNumberFormat="1" applyFont="1" applyFill="1" applyBorder="1" applyAlignment="1">
      <alignment horizontal="center" vertical="center" wrapText="1"/>
    </xf>
    <xf numFmtId="4" fontId="26" fillId="6" borderId="3" xfId="2" applyNumberFormat="1" applyFont="1" applyFill="1" applyBorder="1" applyAlignment="1">
      <alignment horizontal="center" vertical="center" wrapText="1"/>
    </xf>
    <xf numFmtId="49" fontId="26" fillId="6" borderId="4" xfId="0" applyNumberFormat="1" applyFont="1" applyFill="1" applyBorder="1" applyAlignment="1">
      <alignment horizontal="center" vertical="center" wrapText="1"/>
    </xf>
    <xf numFmtId="165" fontId="26" fillId="6" borderId="1" xfId="4" applyFont="1" applyFill="1" applyBorder="1" applyAlignment="1">
      <alignment horizontal="center" vertical="center" wrapText="1"/>
    </xf>
    <xf numFmtId="0" fontId="26" fillId="6" borderId="4" xfId="2" applyFont="1" applyFill="1" applyBorder="1" applyAlignment="1">
      <alignment vertical="center" wrapText="1"/>
    </xf>
    <xf numFmtId="0" fontId="26" fillId="6" borderId="5" xfId="0" applyFont="1" applyFill="1" applyBorder="1" applyAlignment="1">
      <alignment horizontal="center" vertical="center" wrapText="1"/>
    </xf>
    <xf numFmtId="49" fontId="26" fillId="6" borderId="4" xfId="2" applyNumberFormat="1" applyFont="1" applyFill="1" applyBorder="1" applyAlignment="1">
      <alignment horizontal="center" vertical="center" wrapText="1"/>
    </xf>
    <xf numFmtId="49" fontId="26" fillId="6" borderId="1" xfId="2" applyNumberFormat="1" applyFont="1" applyFill="1" applyBorder="1" applyAlignment="1">
      <alignment horizontal="center" vertical="center" wrapText="1"/>
    </xf>
    <xf numFmtId="165" fontId="26" fillId="6" borderId="6" xfId="4" applyFont="1" applyFill="1" applyBorder="1" applyAlignment="1">
      <alignment horizontal="center" vertical="center" wrapText="1"/>
    </xf>
    <xf numFmtId="0" fontId="26" fillId="6" borderId="1" xfId="2" applyFont="1" applyFill="1" applyBorder="1" applyAlignment="1">
      <alignment vertical="center" wrapText="1"/>
    </xf>
    <xf numFmtId="4" fontId="26" fillId="6" borderId="1" xfId="1" applyNumberFormat="1" applyFont="1" applyFill="1" applyBorder="1" applyAlignment="1">
      <alignment horizontal="center" vertical="center" wrapText="1"/>
    </xf>
    <xf numFmtId="4" fontId="26" fillId="6" borderId="3" xfId="1" applyNumberFormat="1" applyFont="1" applyFill="1" applyBorder="1" applyAlignment="1">
      <alignment horizontal="center" vertical="center" wrapText="1"/>
    </xf>
    <xf numFmtId="165" fontId="26" fillId="6" borderId="3" xfId="4" applyFont="1" applyFill="1" applyBorder="1" applyAlignment="1">
      <alignment horizontal="center" vertical="center" wrapText="1"/>
    </xf>
    <xf numFmtId="0" fontId="26" fillId="6" borderId="6" xfId="1" applyFont="1" applyFill="1" applyBorder="1" applyAlignment="1">
      <alignment horizontal="center" vertical="center" wrapText="1"/>
    </xf>
    <xf numFmtId="0" fontId="26" fillId="6" borderId="7" xfId="1" applyFont="1" applyFill="1" applyBorder="1" applyAlignment="1">
      <alignment horizontal="center" vertical="center" wrapText="1"/>
    </xf>
    <xf numFmtId="49" fontId="26" fillId="6" borderId="1" xfId="2" applyNumberFormat="1" applyFont="1" applyFill="1" applyBorder="1" applyAlignment="1">
      <alignment horizontal="left" vertical="center" wrapText="1"/>
    </xf>
    <xf numFmtId="0" fontId="26" fillId="6" borderId="7" xfId="0" applyFont="1" applyFill="1" applyBorder="1" applyAlignment="1">
      <alignment horizontal="center" vertical="center" wrapText="1"/>
    </xf>
    <xf numFmtId="4" fontId="20" fillId="6" borderId="4" xfId="2" applyNumberFormat="1" applyFont="1" applyFill="1" applyBorder="1" applyAlignment="1">
      <alignment horizontal="center" vertical="center" wrapText="1"/>
    </xf>
    <xf numFmtId="0" fontId="30" fillId="6" borderId="12" xfId="2" applyFont="1" applyFill="1" applyBorder="1" applyAlignment="1">
      <alignment vertical="center" wrapText="1"/>
    </xf>
    <xf numFmtId="0" fontId="26" fillId="6" borderId="8" xfId="2" applyFont="1" applyFill="1" applyBorder="1" applyAlignment="1">
      <alignment horizontal="center" vertical="center" wrapText="1"/>
    </xf>
    <xf numFmtId="0" fontId="26" fillId="6" borderId="9" xfId="2" applyFont="1" applyFill="1" applyBorder="1" applyAlignment="1">
      <alignment horizontal="center" vertical="center" wrapText="1"/>
    </xf>
    <xf numFmtId="14" fontId="26" fillId="6" borderId="9" xfId="2" applyNumberFormat="1" applyFont="1" applyFill="1" applyBorder="1" applyAlignment="1">
      <alignment horizontal="center" vertical="center" wrapText="1"/>
    </xf>
    <xf numFmtId="0" fontId="26" fillId="6" borderId="10"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1" xfId="2" applyFont="1" applyFill="1" applyBorder="1" applyAlignment="1">
      <alignment horizontal="justify" vertical="center" wrapText="1"/>
    </xf>
    <xf numFmtId="164" fontId="26" fillId="6" borderId="1" xfId="2" applyNumberFormat="1" applyFont="1" applyFill="1" applyBorder="1" applyAlignment="1">
      <alignment horizontal="center" vertical="center" wrapText="1"/>
    </xf>
    <xf numFmtId="164" fontId="26" fillId="6" borderId="11" xfId="4" applyNumberFormat="1" applyFont="1" applyFill="1" applyBorder="1" applyAlignment="1">
      <alignment horizontal="center" vertical="center" wrapText="1"/>
    </xf>
    <xf numFmtId="164" fontId="26" fillId="6" borderId="1" xfId="4" applyNumberFormat="1" applyFont="1" applyFill="1" applyBorder="1" applyAlignment="1">
      <alignment horizontal="center" vertical="center" wrapText="1"/>
    </xf>
    <xf numFmtId="164" fontId="26" fillId="6" borderId="12" xfId="4" applyNumberFormat="1" applyFont="1" applyFill="1" applyBorder="1" applyAlignment="1">
      <alignment horizontal="center" vertical="center" wrapText="1"/>
    </xf>
    <xf numFmtId="0" fontId="26" fillId="0" borderId="6" xfId="2" applyFont="1" applyBorder="1" applyAlignment="1">
      <alignment horizontal="center" vertical="center" wrapText="1"/>
    </xf>
    <xf numFmtId="0" fontId="32" fillId="6" borderId="1" xfId="2" applyFont="1" applyFill="1" applyBorder="1" applyAlignment="1">
      <alignment horizontal="center" vertical="center" wrapText="1"/>
    </xf>
    <xf numFmtId="0" fontId="32" fillId="6" borderId="14" xfId="2" applyFont="1" applyFill="1" applyBorder="1" applyAlignment="1">
      <alignment horizontal="center" vertical="center" wrapText="1"/>
    </xf>
    <xf numFmtId="4" fontId="20" fillId="6" borderId="11" xfId="2" applyNumberFormat="1" applyFont="1" applyFill="1" applyBorder="1" applyAlignment="1">
      <alignment horizontal="center" vertical="center" wrapText="1"/>
    </xf>
    <xf numFmtId="0" fontId="26" fillId="6" borderId="11" xfId="2" applyFont="1" applyFill="1" applyBorder="1" applyAlignment="1">
      <alignment horizontal="left" vertical="center" wrapText="1"/>
    </xf>
    <xf numFmtId="49" fontId="26" fillId="6" borderId="11" xfId="0" applyNumberFormat="1" applyFont="1" applyFill="1" applyBorder="1" applyAlignment="1">
      <alignment horizontal="center" vertical="center" wrapText="1"/>
    </xf>
    <xf numFmtId="14" fontId="26" fillId="6" borderId="1" xfId="2" applyNumberFormat="1" applyFont="1" applyFill="1" applyBorder="1" applyAlignment="1">
      <alignment horizontal="left" vertical="center" wrapText="1"/>
    </xf>
    <xf numFmtId="0" fontId="26" fillId="0" borderId="14" xfId="2" applyFont="1" applyBorder="1" applyAlignment="1">
      <alignment horizontal="center" vertical="center" wrapText="1"/>
    </xf>
    <xf numFmtId="0" fontId="26" fillId="6" borderId="39" xfId="2" applyFont="1" applyFill="1" applyBorder="1" applyAlignment="1">
      <alignment horizontal="center" vertical="center" wrapText="1"/>
    </xf>
    <xf numFmtId="168" fontId="26" fillId="6" borderId="12" xfId="2" applyNumberFormat="1" applyFont="1" applyFill="1" applyBorder="1" applyAlignment="1">
      <alignment horizontal="center" vertical="center" wrapText="1"/>
    </xf>
    <xf numFmtId="0" fontId="26" fillId="6" borderId="37" xfId="2" applyFont="1" applyFill="1" applyBorder="1" applyAlignment="1">
      <alignment horizontal="center" vertical="center" wrapText="1"/>
    </xf>
    <xf numFmtId="0" fontId="26" fillId="6" borderId="2" xfId="2" applyFont="1" applyFill="1" applyBorder="1" applyAlignment="1">
      <alignment horizontal="center" vertical="center" wrapText="1"/>
    </xf>
    <xf numFmtId="49" fontId="26" fillId="6" borderId="39" xfId="0" applyNumberFormat="1" applyFont="1" applyFill="1" applyBorder="1" applyAlignment="1">
      <alignment horizontal="justify" vertical="center" wrapText="1"/>
    </xf>
    <xf numFmtId="0" fontId="26" fillId="6" borderId="42" xfId="2" applyFont="1" applyFill="1" applyBorder="1" applyAlignment="1">
      <alignment horizontal="center" vertical="center" wrapText="1"/>
    </xf>
    <xf numFmtId="0" fontId="26" fillId="6" borderId="43" xfId="2" applyFont="1" applyFill="1" applyBorder="1" applyAlignment="1">
      <alignment horizontal="center" vertical="center" wrapText="1"/>
    </xf>
    <xf numFmtId="4" fontId="26" fillId="6" borderId="27" xfId="2" applyNumberFormat="1" applyFont="1" applyFill="1" applyBorder="1" applyAlignment="1">
      <alignment horizontal="center" vertical="center" wrapText="1"/>
    </xf>
    <xf numFmtId="4" fontId="26" fillId="6" borderId="44" xfId="1" applyNumberFormat="1" applyFont="1" applyFill="1" applyBorder="1" applyAlignment="1">
      <alignment horizontal="center" vertical="center" wrapText="1"/>
    </xf>
    <xf numFmtId="4" fontId="30" fillId="6" borderId="11" xfId="2" applyNumberFormat="1" applyFont="1" applyFill="1" applyBorder="1" applyAlignment="1">
      <alignment horizontal="center" vertical="center" wrapText="1"/>
    </xf>
    <xf numFmtId="0" fontId="26" fillId="6" borderId="11" xfId="2" applyFont="1" applyFill="1" applyBorder="1" applyAlignment="1">
      <alignment horizontal="justify" vertical="center" wrapText="1"/>
    </xf>
    <xf numFmtId="0" fontId="26" fillId="6" borderId="6" xfId="2" applyFont="1" applyFill="1" applyBorder="1" applyAlignment="1">
      <alignment vertical="center" wrapText="1"/>
    </xf>
    <xf numFmtId="0" fontId="26" fillId="6" borderId="15" xfId="2" applyFont="1" applyFill="1" applyBorder="1" applyAlignment="1">
      <alignment horizontal="center" vertical="center" wrapText="1"/>
    </xf>
    <xf numFmtId="0" fontId="26" fillId="6" borderId="14" xfId="2" applyFont="1" applyFill="1" applyBorder="1" applyAlignment="1">
      <alignment horizontal="center" vertical="center" wrapText="1"/>
    </xf>
    <xf numFmtId="0" fontId="26" fillId="6" borderId="12"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26" fillId="6" borderId="29" xfId="2" applyFont="1" applyFill="1" applyBorder="1" applyAlignment="1">
      <alignment horizontal="center" vertical="center" wrapText="1"/>
    </xf>
    <xf numFmtId="0" fontId="26" fillId="6" borderId="34" xfId="2" applyFont="1" applyFill="1" applyBorder="1" applyAlignment="1">
      <alignment horizontal="center" vertical="center" wrapText="1"/>
    </xf>
    <xf numFmtId="0" fontId="30" fillId="6" borderId="4" xfId="2" applyFont="1" applyFill="1" applyBorder="1" applyAlignment="1">
      <alignment horizontal="center" vertical="center" wrapText="1"/>
    </xf>
    <xf numFmtId="0" fontId="30" fillId="6" borderId="6" xfId="2" applyFont="1" applyFill="1" applyBorder="1" applyAlignment="1">
      <alignment horizontal="center" vertical="center" wrapText="1"/>
    </xf>
    <xf numFmtId="14" fontId="30" fillId="6" borderId="4" xfId="2" applyNumberFormat="1" applyFont="1" applyFill="1" applyBorder="1" applyAlignment="1">
      <alignment horizontal="center" vertical="center" wrapText="1"/>
    </xf>
    <xf numFmtId="14" fontId="30" fillId="6" borderId="6" xfId="2" applyNumberFormat="1"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6" xfId="2" applyFont="1" applyFill="1" applyBorder="1" applyAlignment="1">
      <alignment horizontal="center" vertical="center" wrapText="1"/>
    </xf>
    <xf numFmtId="14" fontId="26" fillId="6" borderId="14" xfId="2" applyNumberFormat="1"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0" fontId="26" fillId="6" borderId="3" xfId="2"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6" xfId="0" applyFont="1" applyFill="1" applyBorder="1" applyAlignment="1">
      <alignment horizontal="center" vertical="center" wrapText="1"/>
    </xf>
    <xf numFmtId="14" fontId="26" fillId="6" borderId="12" xfId="2" applyNumberFormat="1" applyFont="1" applyFill="1" applyBorder="1" applyAlignment="1">
      <alignment horizontal="center" vertical="center" wrapText="1"/>
    </xf>
    <xf numFmtId="4" fontId="26" fillId="6" borderId="44" xfId="2" applyNumberFormat="1" applyFont="1" applyFill="1" applyBorder="1" applyAlignment="1">
      <alignment horizontal="center" vertical="center" wrapText="1"/>
    </xf>
    <xf numFmtId="0" fontId="26" fillId="6" borderId="1" xfId="0" applyFont="1" applyFill="1" applyBorder="1" applyAlignment="1">
      <alignment horizontal="justify" vertical="center" wrapText="1"/>
    </xf>
    <xf numFmtId="0" fontId="26" fillId="6" borderId="12" xfId="2" applyFont="1" applyFill="1" applyBorder="1" applyAlignment="1">
      <alignment horizontal="left" vertical="center" wrapText="1"/>
    </xf>
    <xf numFmtId="0" fontId="26" fillId="6" borderId="12" xfId="1" applyFont="1" applyFill="1" applyBorder="1" applyAlignment="1">
      <alignment horizontal="center" vertical="center" wrapText="1"/>
    </xf>
    <xf numFmtId="165" fontId="26" fillId="6" borderId="12" xfId="4" applyFont="1" applyFill="1" applyBorder="1" applyAlignment="1">
      <alignment horizontal="center" vertical="center" wrapText="1"/>
    </xf>
    <xf numFmtId="0" fontId="26" fillId="6" borderId="11" xfId="2" applyFont="1" applyFill="1" applyBorder="1" applyAlignment="1">
      <alignment vertical="center" wrapText="1"/>
    </xf>
    <xf numFmtId="0" fontId="26" fillId="6" borderId="3" xfId="2" applyFont="1" applyFill="1" applyBorder="1" applyAlignment="1">
      <alignment vertical="center" wrapText="1"/>
    </xf>
    <xf numFmtId="14" fontId="26" fillId="6" borderId="11" xfId="2" applyNumberFormat="1" applyFont="1" applyFill="1" applyBorder="1" applyAlignment="1">
      <alignment vertical="center" wrapText="1"/>
    </xf>
    <xf numFmtId="14" fontId="26" fillId="6" borderId="1" xfId="2" applyNumberFormat="1" applyFont="1" applyFill="1" applyBorder="1" applyAlignment="1">
      <alignment vertical="center" wrapText="1"/>
    </xf>
    <xf numFmtId="14" fontId="26" fillId="6" borderId="3" xfId="2" applyNumberFormat="1" applyFont="1" applyFill="1" applyBorder="1" applyAlignment="1">
      <alignment vertical="center" wrapText="1"/>
    </xf>
    <xf numFmtId="14" fontId="26" fillId="6" borderId="6" xfId="2" applyNumberFormat="1" applyFont="1" applyFill="1" applyBorder="1" applyAlignment="1">
      <alignment vertical="center" wrapText="1"/>
    </xf>
    <xf numFmtId="4" fontId="26" fillId="6" borderId="27" xfId="1" applyNumberFormat="1" applyFont="1" applyFill="1" applyBorder="1" applyAlignment="1">
      <alignment horizontal="center" vertical="center" wrapText="1"/>
    </xf>
    <xf numFmtId="4" fontId="26" fillId="6" borderId="45" xfId="2" applyNumberFormat="1" applyFont="1" applyFill="1" applyBorder="1" applyAlignment="1">
      <alignment horizontal="center" vertical="center" wrapText="1"/>
    </xf>
    <xf numFmtId="4" fontId="26" fillId="6" borderId="46" xfId="2" applyNumberFormat="1" applyFont="1" applyFill="1" applyBorder="1" applyAlignment="1">
      <alignment horizontal="center" vertical="center" wrapText="1"/>
    </xf>
    <xf numFmtId="4" fontId="26" fillId="6" borderId="47" xfId="2" applyNumberFormat="1" applyFont="1" applyFill="1" applyBorder="1" applyAlignment="1">
      <alignment horizontal="center" vertical="center" wrapText="1"/>
    </xf>
    <xf numFmtId="0" fontId="30" fillId="6" borderId="3" xfId="2" applyFont="1" applyFill="1" applyBorder="1" applyAlignment="1">
      <alignment horizontal="center" vertical="center" wrapText="1"/>
    </xf>
    <xf numFmtId="168" fontId="26" fillId="6" borderId="6" xfId="4" applyNumberFormat="1" applyFont="1" applyFill="1" applyBorder="1" applyAlignment="1">
      <alignment horizontal="center" vertical="center" wrapText="1"/>
    </xf>
    <xf numFmtId="14" fontId="30" fillId="6" borderId="11" xfId="2" applyNumberFormat="1" applyFont="1" applyFill="1" applyBorder="1" applyAlignment="1">
      <alignment horizontal="center" vertical="center" wrapText="1"/>
    </xf>
    <xf numFmtId="4" fontId="26" fillId="6" borderId="48" xfId="2" applyNumberFormat="1" applyFont="1" applyFill="1" applyBorder="1" applyAlignment="1">
      <alignment horizontal="center" vertical="center" wrapText="1"/>
    </xf>
    <xf numFmtId="4" fontId="26" fillId="6" borderId="49" xfId="2" applyNumberFormat="1" applyFont="1" applyFill="1" applyBorder="1" applyAlignment="1">
      <alignment horizontal="center" vertical="center" wrapText="1"/>
    </xf>
    <xf numFmtId="4" fontId="30" fillId="6" borderId="50" xfId="2" applyNumberFormat="1" applyFont="1" applyFill="1" applyBorder="1" applyAlignment="1">
      <alignment horizontal="center" vertical="center" wrapText="1"/>
    </xf>
    <xf numFmtId="4" fontId="26" fillId="6" borderId="1" xfId="2" applyNumberFormat="1" applyFont="1" applyFill="1" applyBorder="1" applyAlignment="1">
      <alignment horizontal="justify" vertical="center" wrapText="1"/>
    </xf>
    <xf numFmtId="4" fontId="26" fillId="0" borderId="12" xfId="2" applyNumberFormat="1" applyFont="1" applyBorder="1" applyAlignment="1">
      <alignment horizontal="justify" vertical="center" wrapText="1"/>
    </xf>
    <xf numFmtId="4" fontId="26" fillId="6" borderId="16" xfId="0" applyNumberFormat="1" applyFont="1" applyFill="1" applyBorder="1"/>
    <xf numFmtId="4" fontId="26" fillId="6" borderId="0" xfId="0" applyNumberFormat="1" applyFont="1" applyFill="1"/>
    <xf numFmtId="167" fontId="26" fillId="6" borderId="9" xfId="0" applyNumberFormat="1" applyFont="1" applyFill="1" applyBorder="1" applyAlignment="1">
      <alignment horizontal="center" vertical="center"/>
    </xf>
    <xf numFmtId="0" fontId="26" fillId="6" borderId="40" xfId="2" applyFont="1" applyFill="1" applyBorder="1" applyAlignment="1">
      <alignment horizontal="center" vertical="center" wrapText="1"/>
    </xf>
    <xf numFmtId="0" fontId="35" fillId="6" borderId="1" xfId="0" applyFont="1" applyFill="1" applyBorder="1" applyAlignment="1">
      <alignment horizontal="justify" vertical="center" wrapText="1"/>
    </xf>
    <xf numFmtId="0" fontId="26" fillId="6" borderId="51" xfId="2" applyFont="1" applyFill="1" applyBorder="1" applyAlignment="1">
      <alignment horizontal="center" vertical="center" wrapText="1"/>
    </xf>
    <xf numFmtId="0" fontId="26" fillId="6" borderId="11" xfId="2" quotePrefix="1" applyFont="1" applyFill="1" applyBorder="1" applyAlignment="1">
      <alignment horizontal="left" vertical="center" wrapText="1"/>
    </xf>
    <xf numFmtId="49" fontId="26" fillId="6" borderId="11" xfId="0" applyNumberFormat="1" applyFont="1" applyFill="1" applyBorder="1" applyAlignment="1">
      <alignment horizontal="left" vertical="center" wrapText="1"/>
    </xf>
    <xf numFmtId="49" fontId="26" fillId="6" borderId="1" xfId="0" applyNumberFormat="1" applyFont="1" applyFill="1" applyBorder="1" applyAlignment="1">
      <alignment horizontal="left" vertical="center" wrapText="1"/>
    </xf>
    <xf numFmtId="164" fontId="26" fillId="6" borderId="14" xfId="4" applyNumberFormat="1" applyFont="1" applyFill="1" applyBorder="1" applyAlignment="1">
      <alignment horizontal="center" vertical="center" wrapText="1"/>
    </xf>
    <xf numFmtId="164" fontId="26" fillId="6" borderId="6" xfId="2" applyNumberFormat="1" applyFont="1" applyFill="1" applyBorder="1" applyAlignment="1">
      <alignment horizontal="center" vertical="center" wrapText="1"/>
    </xf>
    <xf numFmtId="164" fontId="26" fillId="6" borderId="12" xfId="2" applyNumberFormat="1" applyFont="1" applyFill="1" applyBorder="1" applyAlignment="1">
      <alignment horizontal="center" vertical="center" wrapText="1"/>
    </xf>
    <xf numFmtId="0" fontId="26" fillId="0" borderId="4" xfId="2" applyFont="1" applyBorder="1" applyAlignment="1">
      <alignment horizontal="center" vertical="center" wrapText="1"/>
    </xf>
    <xf numFmtId="0" fontId="26" fillId="0" borderId="1" xfId="2" applyFont="1" applyBorder="1" applyAlignment="1">
      <alignment horizontal="center" vertical="center" wrapText="1"/>
    </xf>
    <xf numFmtId="0" fontId="26" fillId="0" borderId="12" xfId="2" applyFont="1" applyBorder="1" applyAlignment="1">
      <alignment horizontal="center" vertical="center" wrapText="1"/>
    </xf>
    <xf numFmtId="4" fontId="30" fillId="0" borderId="6" xfId="2" applyNumberFormat="1" applyFont="1" applyBorder="1" applyAlignment="1">
      <alignment horizontal="center" vertical="center" wrapText="1"/>
    </xf>
    <xf numFmtId="0" fontId="26" fillId="0" borderId="11" xfId="2" applyFont="1" applyBorder="1" applyAlignment="1">
      <alignment horizontal="center" vertical="center" wrapText="1"/>
    </xf>
    <xf numFmtId="0" fontId="35" fillId="6" borderId="6" xfId="0" applyFont="1" applyFill="1" applyBorder="1" applyAlignment="1">
      <alignment horizontal="justify" vertical="center" wrapText="1"/>
    </xf>
    <xf numFmtId="0" fontId="24" fillId="0" borderId="0" xfId="1" applyFont="1" applyAlignment="1">
      <alignment vertical="center" wrapText="1"/>
    </xf>
    <xf numFmtId="14" fontId="26" fillId="0" borderId="4" xfId="2" applyNumberFormat="1" applyFont="1" applyBorder="1" applyAlignment="1">
      <alignment horizontal="center" vertical="center" wrapText="1"/>
    </xf>
    <xf numFmtId="4" fontId="26" fillId="0" borderId="1" xfId="2" applyNumberFormat="1" applyFont="1" applyBorder="1" applyAlignment="1">
      <alignment horizontal="center" vertical="center" wrapText="1"/>
    </xf>
    <xf numFmtId="0" fontId="26" fillId="0" borderId="1" xfId="2" applyFont="1" applyBorder="1" applyAlignment="1">
      <alignment horizontal="left" vertical="center" wrapText="1"/>
    </xf>
    <xf numFmtId="0" fontId="2" fillId="0" borderId="0" xfId="0" applyFont="1"/>
    <xf numFmtId="165" fontId="26" fillId="0" borderId="1" xfId="4" applyFont="1" applyFill="1" applyBorder="1" applyAlignment="1">
      <alignment horizontal="left" vertical="center" wrapText="1"/>
    </xf>
    <xf numFmtId="14" fontId="26" fillId="0" borderId="1" xfId="2" applyNumberFormat="1" applyFont="1" applyBorder="1" applyAlignment="1">
      <alignment horizontal="center" vertical="center" wrapText="1"/>
    </xf>
    <xf numFmtId="0" fontId="30" fillId="0" borderId="1" xfId="2" applyFont="1" applyBorder="1" applyAlignment="1">
      <alignment horizontal="center" vertical="center" wrapText="1"/>
    </xf>
    <xf numFmtId="0" fontId="2" fillId="0" borderId="0" xfId="1" applyFont="1" applyAlignment="1">
      <alignment horizontal="center" vertical="center" wrapText="1"/>
    </xf>
    <xf numFmtId="4" fontId="26" fillId="0" borderId="11" xfId="2" applyNumberFormat="1" applyFont="1" applyBorder="1" applyAlignment="1">
      <alignment horizontal="center" vertical="center" wrapText="1"/>
    </xf>
    <xf numFmtId="4" fontId="26" fillId="0" borderId="14" xfId="2" applyNumberFormat="1" applyFont="1" applyBorder="1" applyAlignment="1">
      <alignment horizontal="center" vertical="center" wrapText="1"/>
    </xf>
    <xf numFmtId="14" fontId="26" fillId="0" borderId="14" xfId="2" applyNumberFormat="1" applyFont="1" applyBorder="1" applyAlignment="1">
      <alignment horizontal="center" vertical="center" wrapText="1"/>
    </xf>
    <xf numFmtId="0" fontId="26" fillId="0" borderId="35" xfId="2" applyFont="1" applyBorder="1" applyAlignment="1">
      <alignment horizontal="center" vertical="center" wrapText="1"/>
    </xf>
    <xf numFmtId="0" fontId="26" fillId="0" borderId="2" xfId="2" applyFont="1" applyBorder="1" applyAlignment="1">
      <alignment horizontal="left" vertical="center" wrapText="1"/>
    </xf>
    <xf numFmtId="14" fontId="26" fillId="0" borderId="1" xfId="2" applyNumberFormat="1" applyFont="1" applyBorder="1" applyAlignment="1">
      <alignment horizontal="left" vertical="center" wrapText="1"/>
    </xf>
    <xf numFmtId="0" fontId="26" fillId="0" borderId="13" xfId="2" applyFont="1" applyBorder="1" applyAlignment="1">
      <alignment horizontal="center" vertical="center" wrapText="1"/>
    </xf>
    <xf numFmtId="4" fontId="26" fillId="0" borderId="4" xfId="2" applyNumberFormat="1" applyFont="1" applyBorder="1" applyAlignment="1">
      <alignment horizontal="center" vertical="center" wrapText="1"/>
    </xf>
    <xf numFmtId="14" fontId="30" fillId="0" borderId="4" xfId="2" applyNumberFormat="1" applyFont="1" applyBorder="1" applyAlignment="1">
      <alignment horizontal="center" vertical="center" wrapText="1"/>
    </xf>
    <xf numFmtId="0" fontId="26" fillId="0" borderId="5" xfId="2" applyFont="1" applyBorder="1" applyAlignment="1">
      <alignment horizontal="center" vertical="center" wrapText="1"/>
    </xf>
    <xf numFmtId="0" fontId="30" fillId="0" borderId="6" xfId="2" applyFont="1" applyBorder="1" applyAlignment="1">
      <alignment horizontal="center" vertical="center" wrapText="1"/>
    </xf>
    <xf numFmtId="0" fontId="26" fillId="0" borderId="7" xfId="2" applyFont="1" applyBorder="1" applyAlignment="1">
      <alignment horizontal="center" vertical="center" wrapText="1"/>
    </xf>
    <xf numFmtId="0" fontId="30" fillId="0" borderId="4" xfId="2" applyFont="1" applyBorder="1" applyAlignment="1">
      <alignment horizontal="center" vertical="center" wrapText="1"/>
    </xf>
    <xf numFmtId="0" fontId="30" fillId="0" borderId="11" xfId="2" applyFont="1" applyBorder="1" applyAlignment="1">
      <alignment horizontal="center" vertical="center" wrapText="1"/>
    </xf>
    <xf numFmtId="165" fontId="26" fillId="0" borderId="1" xfId="4" applyFont="1" applyFill="1" applyBorder="1" applyAlignment="1">
      <alignment horizontal="center" vertical="center" wrapText="1"/>
    </xf>
    <xf numFmtId="169" fontId="33" fillId="0" borderId="37" xfId="12" applyNumberFormat="1" applyFont="1" applyBorder="1" applyAlignment="1">
      <alignment horizontal="center" vertical="center"/>
    </xf>
    <xf numFmtId="169" fontId="33" fillId="0" borderId="4" xfId="12" applyNumberFormat="1" applyFont="1" applyBorder="1" applyAlignment="1">
      <alignment horizontal="center" vertical="center"/>
    </xf>
    <xf numFmtId="170" fontId="33" fillId="0" borderId="4" xfId="12" applyNumberFormat="1" applyFont="1" applyBorder="1" applyAlignment="1">
      <alignment horizontal="center" vertical="center"/>
    </xf>
    <xf numFmtId="0" fontId="26" fillId="0" borderId="42" xfId="2" applyFont="1" applyBorder="1" applyAlignment="1">
      <alignment horizontal="center" vertical="center" wrapText="1"/>
    </xf>
    <xf numFmtId="169" fontId="33" fillId="0" borderId="12" xfId="12" applyNumberFormat="1" applyFont="1" applyBorder="1" applyAlignment="1">
      <alignment horizontal="center" vertical="center" wrapText="1"/>
    </xf>
    <xf numFmtId="169" fontId="33" fillId="0" borderId="12" xfId="12" applyNumberFormat="1" applyFont="1" applyBorder="1" applyAlignment="1">
      <alignment horizontal="center" vertical="center"/>
    </xf>
    <xf numFmtId="170" fontId="33" fillId="0" borderId="12" xfId="12" applyNumberFormat="1" applyFont="1" applyBorder="1" applyAlignment="1">
      <alignment horizontal="center" vertical="center"/>
    </xf>
    <xf numFmtId="0" fontId="34" fillId="0" borderId="4" xfId="2" applyFont="1" applyBorder="1" applyAlignment="1">
      <alignment horizontal="center" vertical="center" wrapText="1"/>
    </xf>
    <xf numFmtId="170" fontId="33" fillId="0" borderId="37" xfId="12" applyNumberFormat="1" applyFont="1" applyBorder="1" applyAlignment="1">
      <alignment horizontal="center" vertical="center"/>
    </xf>
    <xf numFmtId="15" fontId="33" fillId="0" borderId="37" xfId="12" applyNumberFormat="1" applyFont="1" applyBorder="1" applyAlignment="1">
      <alignment horizontal="center" vertical="center"/>
    </xf>
    <xf numFmtId="169" fontId="33" fillId="0" borderId="42" xfId="12" applyNumberFormat="1" applyFont="1" applyBorder="1" applyAlignment="1">
      <alignment horizontal="center" vertical="center"/>
    </xf>
    <xf numFmtId="170" fontId="33" fillId="0" borderId="42" xfId="12" applyNumberFormat="1" applyFont="1" applyBorder="1" applyAlignment="1">
      <alignment horizontal="center" vertical="center"/>
    </xf>
    <xf numFmtId="15" fontId="33" fillId="0" borderId="42" xfId="12" applyNumberFormat="1" applyFont="1" applyBorder="1" applyAlignment="1">
      <alignment horizontal="center" vertical="center"/>
    </xf>
    <xf numFmtId="0" fontId="26" fillId="0" borderId="4" xfId="1" applyFont="1" applyBorder="1" applyAlignment="1">
      <alignment horizontal="center" vertical="center" wrapText="1"/>
    </xf>
    <xf numFmtId="0" fontId="26" fillId="0" borderId="37" xfId="1" applyFont="1" applyBorder="1" applyAlignment="1">
      <alignment horizontal="center" vertical="center" wrapText="1"/>
    </xf>
    <xf numFmtId="4" fontId="26" fillId="0" borderId="12" xfId="2" applyNumberFormat="1" applyFont="1" applyBorder="1" applyAlignment="1">
      <alignment horizontal="center" vertical="center" wrapText="1"/>
    </xf>
    <xf numFmtId="14" fontId="26" fillId="0" borderId="12" xfId="2" applyNumberFormat="1" applyFont="1" applyBorder="1" applyAlignment="1">
      <alignment horizontal="center" vertical="center" wrapText="1"/>
    </xf>
    <xf numFmtId="14" fontId="26" fillId="0" borderId="11" xfId="2" applyNumberFormat="1" applyFont="1" applyBorder="1" applyAlignment="1">
      <alignment horizontal="center" vertical="center" wrapText="1"/>
    </xf>
    <xf numFmtId="0" fontId="26" fillId="6" borderId="1" xfId="2" quotePrefix="1" applyFont="1" applyFill="1" applyBorder="1" applyAlignment="1">
      <alignment horizontal="left" vertical="center" wrapText="1"/>
    </xf>
    <xf numFmtId="0" fontId="32" fillId="6" borderId="13" xfId="2" applyFont="1" applyFill="1" applyBorder="1" applyAlignment="1">
      <alignment horizontal="center" vertical="center" wrapText="1"/>
    </xf>
    <xf numFmtId="4" fontId="26" fillId="6" borderId="6" xfId="0" applyNumberFormat="1" applyFont="1" applyFill="1" applyBorder="1" applyAlignment="1">
      <alignment horizontal="center" vertical="center"/>
    </xf>
    <xf numFmtId="0" fontId="26" fillId="6" borderId="12" xfId="2" applyFont="1" applyFill="1" applyBorder="1" applyAlignment="1">
      <alignment horizontal="justify" vertical="center" wrapText="1"/>
    </xf>
    <xf numFmtId="0" fontId="26" fillId="6" borderId="6" xfId="2" applyFont="1" applyFill="1" applyBorder="1" applyAlignment="1">
      <alignment horizontal="left" vertical="center" wrapText="1"/>
    </xf>
    <xf numFmtId="0" fontId="26" fillId="6" borderId="6" xfId="2" applyFont="1" applyFill="1" applyBorder="1" applyAlignment="1">
      <alignment horizontal="justify" vertical="center" wrapText="1"/>
    </xf>
    <xf numFmtId="4" fontId="30" fillId="6" borderId="6" xfId="2" applyNumberFormat="1" applyFont="1" applyFill="1" applyBorder="1" applyAlignment="1">
      <alignment horizontal="center" vertical="center" wrapText="1"/>
    </xf>
    <xf numFmtId="49" fontId="26" fillId="6" borderId="6" xfId="2" applyNumberFormat="1" applyFont="1" applyFill="1" applyBorder="1" applyAlignment="1">
      <alignment horizontal="center" vertical="center" wrapText="1"/>
    </xf>
    <xf numFmtId="0" fontId="26" fillId="6" borderId="14" xfId="2" applyFont="1" applyFill="1" applyBorder="1" applyAlignment="1">
      <alignment horizontal="left" vertical="center" wrapText="1"/>
    </xf>
    <xf numFmtId="4" fontId="26" fillId="6" borderId="38" xfId="2" applyNumberFormat="1" applyFont="1" applyFill="1" applyBorder="1" applyAlignment="1">
      <alignment horizontal="center" vertical="center" wrapText="1"/>
    </xf>
    <xf numFmtId="0" fontId="26" fillId="6" borderId="30" xfId="2" applyFont="1" applyFill="1" applyBorder="1" applyAlignment="1">
      <alignment horizontal="justify" vertical="center" wrapText="1"/>
    </xf>
    <xf numFmtId="4" fontId="26" fillId="6" borderId="9" xfId="2" applyNumberFormat="1" applyFont="1" applyFill="1" applyBorder="1" applyAlignment="1">
      <alignment horizontal="center" vertical="center" wrapText="1"/>
    </xf>
    <xf numFmtId="0" fontId="26" fillId="6" borderId="9" xfId="2" applyFont="1" applyFill="1" applyBorder="1" applyAlignment="1">
      <alignment horizontal="left" vertical="center" wrapText="1"/>
    </xf>
    <xf numFmtId="0" fontId="26" fillId="6" borderId="9" xfId="2" applyFont="1" applyFill="1" applyBorder="1" applyAlignment="1">
      <alignment horizontal="justify" vertical="center" wrapText="1"/>
    </xf>
    <xf numFmtId="0" fontId="26" fillId="6" borderId="15" xfId="2" applyFont="1" applyFill="1" applyBorder="1" applyAlignment="1">
      <alignment horizontal="left" vertical="center" wrapText="1"/>
    </xf>
    <xf numFmtId="0" fontId="26" fillId="6" borderId="14" xfId="2" applyFont="1" applyFill="1" applyBorder="1" applyAlignment="1">
      <alignment horizontal="justify" vertical="center" wrapText="1"/>
    </xf>
    <xf numFmtId="165" fontId="26" fillId="0" borderId="1" xfId="4" applyFont="1" applyBorder="1" applyAlignment="1">
      <alignment horizontal="left" vertical="center" wrapText="1"/>
    </xf>
    <xf numFmtId="165" fontId="26" fillId="6" borderId="1" xfId="4" applyFont="1" applyFill="1" applyBorder="1" applyAlignment="1">
      <alignment horizontal="left" vertical="center" wrapText="1"/>
    </xf>
    <xf numFmtId="0" fontId="26" fillId="6" borderId="2" xfId="2" applyFont="1" applyFill="1" applyBorder="1" applyAlignment="1">
      <alignment horizontal="left" vertical="center" wrapText="1"/>
    </xf>
    <xf numFmtId="0" fontId="35" fillId="6" borderId="3" xfId="0" applyFont="1" applyFill="1" applyBorder="1" applyAlignment="1">
      <alignment horizontal="justify" vertical="center" wrapText="1"/>
    </xf>
    <xf numFmtId="0" fontId="26" fillId="0" borderId="37" xfId="2" applyFont="1" applyBorder="1" applyAlignment="1">
      <alignment horizontal="center" vertical="center" wrapText="1"/>
    </xf>
    <xf numFmtId="0" fontId="26" fillId="6" borderId="38" xfId="2" applyFont="1" applyFill="1" applyBorder="1" applyAlignment="1">
      <alignment horizontal="center" vertical="center" wrapText="1"/>
    </xf>
    <xf numFmtId="4" fontId="26" fillId="6" borderId="52" xfId="2" applyNumberFormat="1" applyFont="1" applyFill="1" applyBorder="1" applyAlignment="1">
      <alignment horizontal="center" vertical="center" wrapText="1"/>
    </xf>
    <xf numFmtId="0" fontId="26" fillId="6" borderId="49" xfId="2" applyFont="1" applyFill="1" applyBorder="1" applyAlignment="1">
      <alignment horizontal="left" vertical="center" wrapText="1"/>
    </xf>
    <xf numFmtId="0" fontId="26" fillId="6" borderId="15" xfId="2" quotePrefix="1" applyFont="1" applyFill="1" applyBorder="1" applyAlignment="1">
      <alignment horizontal="left" vertical="center" wrapText="1"/>
    </xf>
    <xf numFmtId="4" fontId="20" fillId="6" borderId="14" xfId="2" applyNumberFormat="1" applyFont="1" applyFill="1" applyBorder="1" applyAlignment="1">
      <alignment horizontal="center" vertical="center" wrapText="1"/>
    </xf>
    <xf numFmtId="4" fontId="30" fillId="6" borderId="14" xfId="2" applyNumberFormat="1" applyFont="1" applyFill="1" applyBorder="1" applyAlignment="1">
      <alignment horizontal="center" vertical="center" wrapText="1"/>
    </xf>
    <xf numFmtId="0" fontId="26" fillId="0" borderId="12" xfId="2" applyFont="1" applyBorder="1" applyAlignment="1">
      <alignment horizontal="left" vertical="center" wrapText="1"/>
    </xf>
    <xf numFmtId="0" fontId="26" fillId="0" borderId="6" xfId="2" applyFont="1" applyBorder="1" applyAlignment="1">
      <alignment horizontal="left" vertical="center" wrapText="1"/>
    </xf>
    <xf numFmtId="0" fontId="26" fillId="0" borderId="1" xfId="2" applyFont="1" applyBorder="1" applyAlignment="1">
      <alignment horizontal="justify" vertical="center" wrapText="1"/>
    </xf>
    <xf numFmtId="0" fontId="26" fillId="0" borderId="11" xfId="2" applyFont="1" applyBorder="1" applyAlignment="1">
      <alignment horizontal="left" vertical="center" wrapText="1"/>
    </xf>
    <xf numFmtId="0" fontId="26" fillId="0" borderId="3" xfId="2" applyFont="1" applyBorder="1" applyAlignment="1">
      <alignment horizontal="left" vertical="center" wrapText="1"/>
    </xf>
    <xf numFmtId="164" fontId="26" fillId="6" borderId="14" xfId="2" applyNumberFormat="1" applyFont="1" applyFill="1" applyBorder="1" applyAlignment="1">
      <alignment horizontal="center" vertical="center" wrapText="1"/>
    </xf>
    <xf numFmtId="14" fontId="30" fillId="6" borderId="3" xfId="2" applyNumberFormat="1" applyFont="1" applyFill="1" applyBorder="1" applyAlignment="1">
      <alignment horizontal="center" vertical="center" wrapText="1"/>
    </xf>
    <xf numFmtId="0" fontId="26" fillId="6" borderId="38" xfId="2" applyFont="1" applyFill="1" applyBorder="1" applyAlignment="1">
      <alignment horizontal="left" vertical="center" wrapText="1"/>
    </xf>
    <xf numFmtId="0" fontId="7" fillId="0" borderId="0" xfId="1" applyFont="1" applyAlignment="1">
      <alignment horizontal="center" vertical="center" wrapText="1"/>
    </xf>
    <xf numFmtId="0" fontId="10" fillId="2"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6" fillId="0" borderId="0" xfId="0" applyFont="1" applyAlignment="1">
      <alignment horizontal="center"/>
    </xf>
    <xf numFmtId="10" fontId="10" fillId="2" borderId="3" xfId="11" applyNumberFormat="1" applyFont="1" applyFill="1" applyBorder="1" applyAlignment="1">
      <alignment horizontal="center" vertical="center" wrapText="1"/>
    </xf>
    <xf numFmtId="10" fontId="10" fillId="2" borderId="11" xfId="11" applyNumberFormat="1" applyFont="1" applyFill="1" applyBorder="1" applyAlignment="1">
      <alignment horizontal="center" vertical="center" wrapText="1"/>
    </xf>
    <xf numFmtId="0" fontId="26" fillId="6" borderId="15" xfId="2" applyFont="1" applyFill="1" applyBorder="1" applyAlignment="1">
      <alignment horizontal="center" vertical="center" wrapText="1"/>
    </xf>
    <xf numFmtId="0" fontId="26" fillId="6" borderId="11" xfId="2" applyFont="1" applyFill="1" applyBorder="1" applyAlignment="1">
      <alignment horizontal="center" vertical="center" wrapText="1"/>
    </xf>
    <xf numFmtId="0" fontId="24" fillId="6" borderId="24" xfId="1" applyFont="1" applyFill="1" applyBorder="1" applyAlignment="1">
      <alignment horizontal="center" vertical="center" wrapText="1"/>
    </xf>
    <xf numFmtId="0" fontId="24" fillId="6" borderId="22" xfId="1" applyFont="1" applyFill="1" applyBorder="1" applyAlignment="1">
      <alignment horizontal="center" vertical="center" wrapText="1"/>
    </xf>
    <xf numFmtId="0" fontId="24" fillId="6" borderId="23" xfId="1"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6" xfId="2" applyFont="1" applyFill="1" applyBorder="1" applyAlignment="1">
      <alignment horizontal="center" vertical="center" wrapText="1"/>
    </xf>
    <xf numFmtId="0" fontId="26" fillId="6" borderId="21" xfId="2" applyFont="1" applyFill="1" applyBorder="1" applyAlignment="1">
      <alignment horizontal="center" vertical="center" wrapText="1"/>
    </xf>
    <xf numFmtId="0" fontId="26" fillId="6" borderId="19" xfId="2" applyFont="1" applyFill="1" applyBorder="1" applyAlignment="1">
      <alignment horizontal="center" vertical="center" wrapText="1"/>
    </xf>
    <xf numFmtId="0" fontId="26" fillId="6" borderId="20" xfId="2" applyFont="1" applyFill="1" applyBorder="1" applyAlignment="1">
      <alignment horizontal="center" vertical="center" wrapText="1"/>
    </xf>
    <xf numFmtId="0" fontId="26" fillId="6" borderId="21" xfId="1" applyFont="1" applyFill="1" applyBorder="1" applyAlignment="1">
      <alignment horizontal="center" vertical="center" wrapText="1"/>
    </xf>
    <xf numFmtId="0" fontId="26" fillId="6" borderId="19" xfId="1" applyFont="1" applyFill="1" applyBorder="1" applyAlignment="1">
      <alignment horizontal="center" vertical="center" wrapText="1"/>
    </xf>
    <xf numFmtId="0" fontId="26" fillId="6" borderId="31" xfId="1" applyFont="1" applyFill="1" applyBorder="1" applyAlignment="1">
      <alignment horizontal="center" vertical="center" wrapText="1"/>
    </xf>
    <xf numFmtId="0" fontId="26" fillId="6" borderId="20" xfId="1" applyFont="1" applyFill="1" applyBorder="1" applyAlignment="1">
      <alignment horizontal="center" vertical="center" wrapText="1"/>
    </xf>
    <xf numFmtId="0" fontId="26" fillId="6" borderId="14" xfId="2" applyFont="1" applyFill="1" applyBorder="1" applyAlignment="1">
      <alignment horizontal="center" vertical="center" wrapText="1"/>
    </xf>
    <xf numFmtId="0" fontId="26" fillId="6" borderId="12"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20" fillId="6" borderId="25" xfId="1" applyFont="1" applyFill="1" applyBorder="1" applyAlignment="1">
      <alignment horizontal="center" vertical="center" wrapText="1"/>
    </xf>
    <xf numFmtId="0" fontId="20" fillId="6" borderId="18" xfId="1" applyFont="1" applyFill="1" applyBorder="1" applyAlignment="1">
      <alignment horizontal="center" vertical="center" wrapText="1"/>
    </xf>
    <xf numFmtId="0" fontId="26" fillId="0" borderId="21" xfId="2" applyFont="1" applyBorder="1" applyAlignment="1">
      <alignment horizontal="center" vertical="center" wrapText="1"/>
    </xf>
    <xf numFmtId="0" fontId="26" fillId="0" borderId="19" xfId="2" applyFont="1" applyBorder="1" applyAlignment="1">
      <alignment horizontal="center" vertical="center" wrapText="1"/>
    </xf>
    <xf numFmtId="0" fontId="26" fillId="0" borderId="31" xfId="2" applyFont="1" applyBorder="1" applyAlignment="1">
      <alignment horizontal="center" vertical="center" wrapText="1"/>
    </xf>
    <xf numFmtId="0" fontId="26" fillId="0" borderId="20" xfId="2" applyFont="1" applyBorder="1" applyAlignment="1">
      <alignment horizontal="center" vertical="center" wrapText="1"/>
    </xf>
    <xf numFmtId="0" fontId="26" fillId="6" borderId="33" xfId="2" applyFont="1" applyFill="1" applyBorder="1" applyAlignment="1">
      <alignment horizontal="center" vertical="center" wrapText="1"/>
    </xf>
    <xf numFmtId="0" fontId="26" fillId="6" borderId="29" xfId="2" applyFont="1" applyFill="1" applyBorder="1" applyAlignment="1">
      <alignment horizontal="center" vertical="center" wrapText="1"/>
    </xf>
    <xf numFmtId="0" fontId="26" fillId="6" borderId="34" xfId="2" applyFont="1" applyFill="1" applyBorder="1" applyAlignment="1">
      <alignment horizontal="center" vertical="center" wrapText="1"/>
    </xf>
    <xf numFmtId="0" fontId="26" fillId="6" borderId="3" xfId="2" applyFont="1" applyFill="1" applyBorder="1" applyAlignment="1">
      <alignment horizontal="center" vertical="center" wrapText="1"/>
    </xf>
    <xf numFmtId="14" fontId="26" fillId="6" borderId="11" xfId="2" applyNumberFormat="1"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22" xfId="0" applyFont="1" applyFill="1" applyBorder="1" applyAlignment="1">
      <alignment horizontal="center" vertical="center" wrapText="1"/>
    </xf>
    <xf numFmtId="0" fontId="20" fillId="6" borderId="23"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20" fillId="6" borderId="18" xfId="0" applyFont="1" applyFill="1" applyBorder="1" applyAlignment="1">
      <alignment horizontal="center" vertical="center" wrapText="1"/>
    </xf>
    <xf numFmtId="14" fontId="26" fillId="0" borderId="52" xfId="2" applyNumberFormat="1" applyFont="1" applyBorder="1" applyAlignment="1">
      <alignment horizontal="center" vertical="center" wrapText="1"/>
    </xf>
    <xf numFmtId="14" fontId="26" fillId="0" borderId="27" xfId="2" applyNumberFormat="1" applyFont="1" applyBorder="1" applyAlignment="1">
      <alignment horizontal="center" vertical="center" wrapText="1"/>
    </xf>
    <xf numFmtId="14" fontId="26" fillId="0" borderId="44" xfId="2" applyNumberFormat="1" applyFont="1" applyBorder="1" applyAlignment="1">
      <alignment horizontal="center" vertical="center" wrapText="1"/>
    </xf>
    <xf numFmtId="14" fontId="26" fillId="0" borderId="46" xfId="2" applyNumberFormat="1" applyFont="1" applyBorder="1" applyAlignment="1">
      <alignment horizontal="center" vertical="center" wrapText="1"/>
    </xf>
    <xf numFmtId="0" fontId="26" fillId="6" borderId="31" xfId="2" applyFont="1" applyFill="1" applyBorder="1" applyAlignment="1">
      <alignment horizontal="center" vertical="center" wrapText="1"/>
    </xf>
    <xf numFmtId="0" fontId="26" fillId="0" borderId="4" xfId="2" applyFont="1" applyBorder="1" applyAlignment="1">
      <alignment horizontal="center" vertical="center" wrapText="1"/>
    </xf>
    <xf numFmtId="0" fontId="26" fillId="0" borderId="1" xfId="2" applyFont="1" applyBorder="1" applyAlignment="1">
      <alignment horizontal="center" vertical="center" wrapText="1"/>
    </xf>
    <xf numFmtId="0" fontId="26" fillId="0" borderId="3" xfId="2" applyFont="1" applyBorder="1" applyAlignment="1">
      <alignment horizontal="center" vertical="center" wrapText="1"/>
    </xf>
    <xf numFmtId="0" fontId="26" fillId="0" borderId="6" xfId="2" applyFont="1" applyBorder="1" applyAlignment="1">
      <alignment horizontal="center" vertical="center" wrapText="1"/>
    </xf>
    <xf numFmtId="14" fontId="26" fillId="6" borderId="14" xfId="2" applyNumberFormat="1" applyFont="1" applyFill="1" applyBorder="1" applyAlignment="1">
      <alignment horizontal="center" vertical="center" wrapText="1"/>
    </xf>
    <xf numFmtId="0" fontId="26" fillId="6" borderId="41" xfId="2" applyFont="1" applyFill="1" applyBorder="1" applyAlignment="1">
      <alignment horizontal="center" vertical="center" wrapText="1"/>
    </xf>
    <xf numFmtId="14" fontId="26" fillId="6" borderId="15" xfId="2" applyNumberFormat="1" applyFont="1" applyFill="1" applyBorder="1" applyAlignment="1">
      <alignment horizontal="center" vertical="center" wrapText="1"/>
    </xf>
    <xf numFmtId="14" fontId="26" fillId="6" borderId="12" xfId="2" applyNumberFormat="1" applyFont="1" applyFill="1" applyBorder="1" applyAlignment="1">
      <alignment horizontal="center" vertical="center" wrapText="1"/>
    </xf>
    <xf numFmtId="0" fontId="30" fillId="6" borderId="11" xfId="2" applyFont="1" applyFill="1" applyBorder="1" applyAlignment="1">
      <alignment horizontal="center" vertical="center" wrapText="1"/>
    </xf>
    <xf numFmtId="0" fontId="30" fillId="6" borderId="14" xfId="2" applyFont="1" applyFill="1" applyBorder="1" applyAlignment="1">
      <alignment horizontal="center" vertical="center" wrapText="1"/>
    </xf>
    <xf numFmtId="0" fontId="30" fillId="6" borderId="6" xfId="2" applyFont="1" applyFill="1" applyBorder="1" applyAlignment="1">
      <alignment horizontal="center" vertical="center" wrapText="1"/>
    </xf>
    <xf numFmtId="49" fontId="26" fillId="6" borderId="15" xfId="2" applyNumberFormat="1" applyFont="1" applyFill="1" applyBorder="1" applyAlignment="1">
      <alignment horizontal="center" vertical="center" wrapText="1"/>
    </xf>
    <xf numFmtId="49" fontId="26" fillId="6" borderId="14" xfId="2" applyNumberFormat="1" applyFont="1" applyFill="1" applyBorder="1" applyAlignment="1">
      <alignment horizontal="center" vertical="center" wrapText="1"/>
    </xf>
    <xf numFmtId="49" fontId="26" fillId="6" borderId="12" xfId="2" applyNumberFormat="1" applyFont="1" applyFill="1" applyBorder="1" applyAlignment="1">
      <alignment horizontal="center" vertical="center" wrapText="1"/>
    </xf>
    <xf numFmtId="0" fontId="30" fillId="6" borderId="4" xfId="2" applyFont="1" applyFill="1" applyBorder="1" applyAlignment="1">
      <alignment horizontal="center" vertical="center" wrapText="1"/>
    </xf>
    <xf numFmtId="14" fontId="30" fillId="6" borderId="4" xfId="2" applyNumberFormat="1" applyFont="1" applyFill="1" applyBorder="1" applyAlignment="1">
      <alignment horizontal="center" vertical="center" wrapText="1"/>
    </xf>
    <xf numFmtId="14" fontId="30" fillId="6" borderId="14" xfId="2" applyNumberFormat="1" applyFont="1" applyFill="1" applyBorder="1" applyAlignment="1">
      <alignment horizontal="center" vertical="center" wrapText="1"/>
    </xf>
    <xf numFmtId="14" fontId="30" fillId="6" borderId="6" xfId="2" applyNumberFormat="1" applyFont="1" applyFill="1" applyBorder="1" applyAlignment="1">
      <alignment horizontal="center" vertical="center" wrapText="1"/>
    </xf>
    <xf numFmtId="14" fontId="30" fillId="6" borderId="11" xfId="2" applyNumberFormat="1" applyFont="1" applyFill="1" applyBorder="1" applyAlignment="1">
      <alignment horizontal="center" vertical="center" wrapText="1"/>
    </xf>
    <xf numFmtId="0" fontId="8" fillId="0" borderId="13" xfId="1" applyBorder="1" applyAlignment="1">
      <alignment horizontal="left" vertical="center" wrapText="1"/>
    </xf>
    <xf numFmtId="0" fontId="8" fillId="0" borderId="7" xfId="1" applyBorder="1" applyAlignment="1">
      <alignment horizontal="left" vertical="center" wrapText="1"/>
    </xf>
    <xf numFmtId="0" fontId="8" fillId="0" borderId="11" xfId="1" applyBorder="1" applyAlignment="1">
      <alignment horizontal="left" vertical="center" wrapText="1"/>
    </xf>
    <xf numFmtId="0" fontId="8" fillId="0" borderId="1" xfId="1" applyBorder="1" applyAlignment="1">
      <alignment horizontal="left" vertical="center" wrapText="1"/>
    </xf>
    <xf numFmtId="0" fontId="8" fillId="0" borderId="5" xfId="1" applyBorder="1" applyAlignment="1">
      <alignment horizontal="left" vertical="center" wrapText="1"/>
    </xf>
    <xf numFmtId="4" fontId="8" fillId="0" borderId="4" xfId="1" applyNumberFormat="1" applyBorder="1" applyAlignment="1">
      <alignment horizontal="center" vertical="center" wrapText="1"/>
    </xf>
    <xf numFmtId="4" fontId="8" fillId="0" borderId="1" xfId="1" applyNumberFormat="1" applyBorder="1" applyAlignment="1">
      <alignment horizontal="center" vertical="center" wrapText="1"/>
    </xf>
    <xf numFmtId="4" fontId="8" fillId="0" borderId="6" xfId="1" applyNumberFormat="1" applyBorder="1" applyAlignment="1">
      <alignment horizontal="center" vertical="center" wrapText="1"/>
    </xf>
    <xf numFmtId="0" fontId="8" fillId="0" borderId="4" xfId="1" applyBorder="1" applyAlignment="1">
      <alignment horizontal="left" vertical="center" wrapText="1"/>
    </xf>
    <xf numFmtId="0" fontId="8" fillId="0" borderId="6" xfId="1" applyBorder="1" applyAlignment="1">
      <alignment horizontal="left" vertical="center" wrapText="1"/>
    </xf>
    <xf numFmtId="0" fontId="6" fillId="5" borderId="27"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11" xfId="1" applyFont="1" applyBorder="1" applyAlignment="1">
      <alignment horizontal="center" vertical="center" wrapText="1"/>
    </xf>
    <xf numFmtId="4" fontId="22" fillId="0" borderId="15" xfId="1" applyNumberFormat="1" applyFont="1" applyBorder="1" applyAlignment="1">
      <alignment horizontal="right" vertical="center" wrapText="1"/>
    </xf>
    <xf numFmtId="4" fontId="22" fillId="0" borderId="14" xfId="1" applyNumberFormat="1" applyFont="1" applyBorder="1" applyAlignment="1">
      <alignment horizontal="right" vertical="center" wrapText="1"/>
    </xf>
    <xf numFmtId="4" fontId="22" fillId="0" borderId="12" xfId="1" applyNumberFormat="1" applyFont="1" applyBorder="1" applyAlignment="1">
      <alignment horizontal="right" vertical="center" wrapText="1"/>
    </xf>
    <xf numFmtId="0" fontId="8" fillId="0" borderId="21" xfId="1" applyBorder="1" applyAlignment="1">
      <alignment horizontal="center" vertical="center" wrapText="1"/>
    </xf>
    <xf numFmtId="0" fontId="8" fillId="0" borderId="19" xfId="1" applyBorder="1" applyAlignment="1">
      <alignment horizontal="center" vertical="center" wrapText="1"/>
    </xf>
    <xf numFmtId="0" fontId="8" fillId="0" borderId="20" xfId="1" applyBorder="1" applyAlignment="1">
      <alignment horizontal="center" vertical="center" wrapText="1"/>
    </xf>
    <xf numFmtId="0" fontId="8" fillId="0" borderId="4" xfId="1" applyBorder="1" applyAlignment="1">
      <alignment horizontal="center" vertical="center" wrapText="1"/>
    </xf>
    <xf numFmtId="0" fontId="8" fillId="0" borderId="1" xfId="1" applyBorder="1" applyAlignment="1">
      <alignment horizontal="center" vertical="center" wrapText="1"/>
    </xf>
    <xf numFmtId="0" fontId="8" fillId="0" borderId="6" xfId="1" applyBorder="1" applyAlignment="1">
      <alignment horizontal="center" vertical="center" wrapText="1"/>
    </xf>
    <xf numFmtId="0" fontId="20" fillId="0" borderId="0" xfId="1" applyFont="1" applyAlignment="1">
      <alignment horizontal="center" vertical="center" wrapText="1"/>
    </xf>
    <xf numFmtId="0" fontId="24" fillId="0" borderId="0" xfId="1" applyFont="1" applyAlignment="1">
      <alignment horizontal="center" vertical="center" wrapText="1"/>
    </xf>
    <xf numFmtId="0" fontId="6" fillId="2" borderId="27" xfId="1" applyFont="1" applyFill="1" applyBorder="1" applyAlignment="1">
      <alignment horizontal="center" vertical="center" wrapText="1"/>
    </xf>
    <xf numFmtId="4" fontId="8" fillId="0" borderId="15" xfId="1" applyNumberFormat="1" applyBorder="1" applyAlignment="1">
      <alignment horizontal="right" vertical="center" wrapText="1"/>
    </xf>
    <xf numFmtId="4" fontId="8" fillId="0" borderId="14" xfId="1" applyNumberFormat="1" applyBorder="1" applyAlignment="1">
      <alignment horizontal="right" vertical="center" wrapText="1"/>
    </xf>
    <xf numFmtId="4" fontId="8" fillId="0" borderId="12" xfId="1" applyNumberFormat="1" applyBorder="1" applyAlignment="1">
      <alignment horizontal="right" vertical="center" wrapText="1"/>
    </xf>
    <xf numFmtId="4" fontId="21" fillId="0" borderId="15"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cellXfs>
  <cellStyles count="13">
    <cellStyle name="Cancel" xfId="1" xr:uid="{00000000-0005-0000-0000-000000000000}"/>
    <cellStyle name="Cancel 2" xfId="2" xr:uid="{00000000-0005-0000-0000-000001000000}"/>
    <cellStyle name="Euro" xfId="3" xr:uid="{00000000-0005-0000-0000-000002000000}"/>
    <cellStyle name="Millares" xfId="4" builtinId="3"/>
    <cellStyle name="Millares 2" xfId="5" xr:uid="{00000000-0005-0000-0000-000004000000}"/>
    <cellStyle name="Millares 3" xfId="6" xr:uid="{00000000-0005-0000-0000-000005000000}"/>
    <cellStyle name="Normal" xfId="0" builtinId="0"/>
    <cellStyle name="Normal 2" xfId="7" xr:uid="{00000000-0005-0000-0000-000007000000}"/>
    <cellStyle name="Normal 3" xfId="8" xr:uid="{00000000-0005-0000-0000-000008000000}"/>
    <cellStyle name="Normal 4" xfId="12" xr:uid="{00000000-0005-0000-0000-000009000000}"/>
    <cellStyle name="Normal 6" xfId="9" xr:uid="{00000000-0005-0000-0000-00000A000000}"/>
    <cellStyle name="Normal 6 2" xfId="10" xr:uid="{00000000-0005-0000-0000-00000B000000}"/>
    <cellStyle name="Porcentaje" xfId="11" builtinId="5"/>
  </cellStyles>
  <dxfs count="0"/>
  <tableStyles count="0" defaultTableStyle="TableStyleMedium2" defaultPivotStyle="PivotStyleLight16"/>
  <colors>
    <mruColors>
      <color rgb="FFFF99FF"/>
      <color rgb="FFFFE5FF"/>
      <color rgb="FFB9FFD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4</xdr:col>
      <xdr:colOff>1952625</xdr:colOff>
      <xdr:row>1</xdr:row>
      <xdr:rowOff>404813</xdr:rowOff>
    </xdr:to>
    <xdr:pic>
      <xdr:nvPicPr>
        <xdr:cNvPr id="1044" name="Imagen 1" descr="LOGO-NUEVO-ESSALUD">
          <a:extLst>
            <a:ext uri="{FF2B5EF4-FFF2-40B4-BE49-F238E27FC236}">
              <a16:creationId xmlns:a16="http://schemas.microsoft.com/office/drawing/2014/main" id="{00000000-0008-0000-0300-00001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1952625" cy="940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G13"/>
  <sheetViews>
    <sheetView workbookViewId="0">
      <selection activeCell="F5" sqref="F5:F6"/>
    </sheetView>
  </sheetViews>
  <sheetFormatPr baseColWidth="10" defaultRowHeight="12.75"/>
  <cols>
    <col min="2" max="2" width="35.140625" customWidth="1"/>
    <col min="5" max="5" width="12.85546875" customWidth="1"/>
    <col min="6" max="6" width="12.7109375" customWidth="1"/>
    <col min="7" max="7" width="33.28515625" customWidth="1"/>
  </cols>
  <sheetData>
    <row r="5" spans="2:7" ht="25.5">
      <c r="B5" s="22" t="s">
        <v>20</v>
      </c>
      <c r="C5" s="22" t="s">
        <v>54</v>
      </c>
      <c r="D5" s="22" t="s">
        <v>93</v>
      </c>
      <c r="E5" s="26" t="s">
        <v>125</v>
      </c>
      <c r="F5" s="22" t="s">
        <v>25</v>
      </c>
      <c r="G5" s="22" t="s">
        <v>78</v>
      </c>
    </row>
    <row r="6" spans="2:7" ht="84.6" customHeight="1">
      <c r="B6" s="3" t="s">
        <v>28</v>
      </c>
      <c r="C6" s="4">
        <v>5526271.46</v>
      </c>
      <c r="D6" s="4">
        <v>2210508.5840000003</v>
      </c>
      <c r="E6" s="21">
        <f>+C6-D6</f>
        <v>3315762.8759999997</v>
      </c>
      <c r="F6" s="6" t="s">
        <v>97</v>
      </c>
      <c r="G6" s="3" t="s">
        <v>106</v>
      </c>
    </row>
    <row r="7" spans="2:7" ht="60.6" customHeight="1">
      <c r="B7" s="3" t="s">
        <v>65</v>
      </c>
      <c r="C7" s="4">
        <v>9523547</v>
      </c>
      <c r="D7" s="4">
        <v>1904709.4</v>
      </c>
      <c r="E7" s="21">
        <f>+C7-D7</f>
        <v>7618837.5999999996</v>
      </c>
      <c r="F7" s="6" t="s">
        <v>26</v>
      </c>
      <c r="G7" s="7" t="s">
        <v>130</v>
      </c>
    </row>
    <row r="8" spans="2:7" ht="102.6" customHeight="1">
      <c r="B8" s="3" t="s">
        <v>6</v>
      </c>
      <c r="C8" s="4">
        <v>8365692</v>
      </c>
      <c r="D8" s="4">
        <f>+C8*0.2</f>
        <v>1673138.4000000001</v>
      </c>
      <c r="E8" s="21">
        <f>+C8-D8</f>
        <v>6692553.5999999996</v>
      </c>
      <c r="F8" s="6" t="s">
        <v>102</v>
      </c>
      <c r="G8" s="7" t="s">
        <v>131</v>
      </c>
    </row>
    <row r="9" spans="2:7" ht="18" customHeight="1">
      <c r="B9" s="3" t="s">
        <v>128</v>
      </c>
      <c r="C9" s="4"/>
      <c r="D9" s="4"/>
      <c r="E9" s="21">
        <v>845084.59</v>
      </c>
      <c r="F9" s="6"/>
      <c r="G9" s="7"/>
    </row>
    <row r="10" spans="2:7" ht="21" customHeight="1">
      <c r="B10" s="29" t="s">
        <v>129</v>
      </c>
      <c r="C10" s="28"/>
      <c r="D10" s="28"/>
      <c r="E10" s="27">
        <f>SUM(E6:E9)</f>
        <v>18472238.665999997</v>
      </c>
      <c r="F10" s="28"/>
      <c r="G10" s="28"/>
    </row>
    <row r="13" spans="2:7">
      <c r="E13" s="24"/>
    </row>
  </sheetData>
  <phoneticPr fontId="12"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54"/>
  <sheetViews>
    <sheetView zoomScale="96" zoomScaleNormal="96" workbookViewId="0">
      <selection activeCell="F5" sqref="F5:F6"/>
    </sheetView>
  </sheetViews>
  <sheetFormatPr baseColWidth="10" defaultRowHeight="12.75"/>
  <cols>
    <col min="2" max="2" width="4.5703125" style="5" customWidth="1"/>
    <col min="3" max="3" width="11" style="5" customWidth="1"/>
    <col min="4" max="4" width="32.140625" style="1" customWidth="1"/>
    <col min="5" max="5" width="9.140625" style="2" customWidth="1"/>
    <col min="6" max="6" width="9.5703125" style="2" customWidth="1"/>
    <col min="7" max="7" width="39" style="12" customWidth="1"/>
    <col min="8" max="8" width="23.7109375" style="12" customWidth="1"/>
    <col min="9" max="10" width="11" style="5" customWidth="1"/>
  </cols>
  <sheetData>
    <row r="2" spans="2:11" ht="15.6" customHeight="1">
      <c r="B2" s="336"/>
      <c r="C2" s="336"/>
      <c r="D2" s="336"/>
      <c r="E2" s="336"/>
      <c r="F2" s="336"/>
      <c r="G2" s="336"/>
      <c r="H2"/>
      <c r="I2" s="8"/>
      <c r="J2" s="8"/>
    </row>
    <row r="3" spans="2:11" ht="21.75" customHeight="1">
      <c r="B3" s="336" t="s">
        <v>287</v>
      </c>
      <c r="C3" s="336"/>
      <c r="D3" s="336"/>
      <c r="E3" s="336"/>
      <c r="F3" s="336"/>
      <c r="G3" s="336"/>
      <c r="H3" s="336"/>
      <c r="I3" s="8"/>
      <c r="J3" s="8"/>
    </row>
    <row r="5" spans="2:11" ht="33" customHeight="1">
      <c r="B5" s="30" t="s">
        <v>23</v>
      </c>
      <c r="C5" s="30" t="s">
        <v>132</v>
      </c>
      <c r="D5" s="30" t="s">
        <v>20</v>
      </c>
      <c r="E5" s="30" t="s">
        <v>54</v>
      </c>
      <c r="F5" s="30" t="s">
        <v>224</v>
      </c>
      <c r="G5" s="30" t="s">
        <v>225</v>
      </c>
      <c r="H5" s="30" t="s">
        <v>223</v>
      </c>
      <c r="I5" s="30" t="s">
        <v>32</v>
      </c>
      <c r="J5" s="30"/>
    </row>
    <row r="6" spans="2:11" ht="68.45" customHeight="1">
      <c r="B6" s="31">
        <v>1</v>
      </c>
      <c r="C6" s="32" t="s">
        <v>133</v>
      </c>
      <c r="D6" s="33" t="s">
        <v>134</v>
      </c>
      <c r="E6" s="34">
        <v>562500</v>
      </c>
      <c r="F6" s="34">
        <v>100000</v>
      </c>
      <c r="G6" s="33" t="s">
        <v>209</v>
      </c>
      <c r="H6" s="40" t="s">
        <v>234</v>
      </c>
      <c r="I6" s="41"/>
      <c r="J6" s="41"/>
    </row>
    <row r="7" spans="2:11" ht="112.9" customHeight="1">
      <c r="B7" s="31">
        <v>2</v>
      </c>
      <c r="C7" s="32" t="s">
        <v>133</v>
      </c>
      <c r="D7" s="33" t="s">
        <v>135</v>
      </c>
      <c r="E7" s="34">
        <v>0</v>
      </c>
      <c r="F7" s="34">
        <v>0</v>
      </c>
      <c r="G7" s="33" t="s">
        <v>226</v>
      </c>
      <c r="H7" s="40" t="s">
        <v>227</v>
      </c>
      <c r="I7" s="41"/>
      <c r="J7" s="41"/>
    </row>
    <row r="8" spans="2:11" ht="41.45" customHeight="1">
      <c r="B8" s="31">
        <v>3</v>
      </c>
      <c r="C8" s="32" t="s">
        <v>133</v>
      </c>
      <c r="D8" s="33" t="s">
        <v>136</v>
      </c>
      <c r="E8" s="34">
        <v>464035</v>
      </c>
      <c r="F8" s="34">
        <v>389400</v>
      </c>
      <c r="G8" s="33" t="s">
        <v>190</v>
      </c>
      <c r="H8" s="40" t="s">
        <v>228</v>
      </c>
      <c r="I8" s="32" t="s">
        <v>229</v>
      </c>
      <c r="J8" s="32"/>
    </row>
    <row r="9" spans="2:11" ht="38.450000000000003" customHeight="1">
      <c r="B9" s="31">
        <v>4</v>
      </c>
      <c r="C9" s="32" t="s">
        <v>137</v>
      </c>
      <c r="D9" s="33" t="s">
        <v>138</v>
      </c>
      <c r="E9" s="34">
        <v>0</v>
      </c>
      <c r="F9" s="34">
        <v>0</v>
      </c>
      <c r="G9" s="33" t="s">
        <v>184</v>
      </c>
      <c r="H9" s="40" t="s">
        <v>230</v>
      </c>
      <c r="I9" s="32"/>
      <c r="J9" s="32"/>
    </row>
    <row r="10" spans="2:11" ht="56.45" customHeight="1">
      <c r="B10" s="31">
        <v>5</v>
      </c>
      <c r="C10" s="32" t="s">
        <v>139</v>
      </c>
      <c r="D10" s="33" t="s">
        <v>140</v>
      </c>
      <c r="E10" s="34">
        <v>343950.65</v>
      </c>
      <c r="F10" s="34">
        <v>294952.09000000003</v>
      </c>
      <c r="G10" s="33" t="s">
        <v>189</v>
      </c>
      <c r="H10" s="40" t="s">
        <v>231</v>
      </c>
      <c r="I10" s="32" t="s">
        <v>229</v>
      </c>
      <c r="J10" s="32"/>
    </row>
    <row r="11" spans="2:11" ht="69.599999999999994" customHeight="1">
      <c r="B11" s="31">
        <v>6</v>
      </c>
      <c r="C11" s="32" t="s">
        <v>139</v>
      </c>
      <c r="D11" s="33" t="s">
        <v>141</v>
      </c>
      <c r="E11" s="34">
        <v>0</v>
      </c>
      <c r="F11" s="34">
        <v>55000</v>
      </c>
      <c r="G11" s="33" t="s">
        <v>197</v>
      </c>
      <c r="H11" s="40" t="s">
        <v>232</v>
      </c>
      <c r="I11" s="32" t="s">
        <v>233</v>
      </c>
      <c r="J11" s="32"/>
    </row>
    <row r="12" spans="2:11" ht="67.5">
      <c r="B12" s="31">
        <v>7</v>
      </c>
      <c r="C12" s="32" t="s">
        <v>142</v>
      </c>
      <c r="D12" s="33" t="s">
        <v>143</v>
      </c>
      <c r="E12" s="34">
        <v>0</v>
      </c>
      <c r="F12" s="34">
        <v>359000</v>
      </c>
      <c r="G12" s="33" t="s">
        <v>198</v>
      </c>
      <c r="H12" s="40" t="s">
        <v>235</v>
      </c>
      <c r="I12" s="32" t="s">
        <v>233</v>
      </c>
      <c r="J12" s="32"/>
    </row>
    <row r="13" spans="2:11" ht="71.45" customHeight="1">
      <c r="B13" s="31">
        <v>8</v>
      </c>
      <c r="C13" s="32" t="s">
        <v>144</v>
      </c>
      <c r="D13" s="33" t="s">
        <v>145</v>
      </c>
      <c r="E13" s="34">
        <v>0</v>
      </c>
      <c r="F13" s="34">
        <v>66000</v>
      </c>
      <c r="G13" s="33" t="s">
        <v>199</v>
      </c>
      <c r="H13" s="40" t="s">
        <v>232</v>
      </c>
      <c r="I13" s="32"/>
      <c r="J13" s="32"/>
    </row>
    <row r="14" spans="2:11" ht="35.450000000000003" customHeight="1">
      <c r="B14" s="31">
        <v>9</v>
      </c>
      <c r="C14" s="32" t="s">
        <v>144</v>
      </c>
      <c r="D14" s="33" t="s">
        <v>146</v>
      </c>
      <c r="E14" s="34">
        <v>0</v>
      </c>
      <c r="F14" s="34">
        <v>66000</v>
      </c>
      <c r="G14" s="33" t="s">
        <v>210</v>
      </c>
      <c r="H14" s="40" t="s">
        <v>236</v>
      </c>
      <c r="I14" s="32" t="s">
        <v>233</v>
      </c>
      <c r="J14" s="32"/>
      <c r="K14">
        <v>39900</v>
      </c>
    </row>
    <row r="15" spans="2:11" ht="71.45" customHeight="1">
      <c r="B15" s="31">
        <v>10</v>
      </c>
      <c r="C15" s="32" t="s">
        <v>147</v>
      </c>
      <c r="D15" s="33" t="s">
        <v>148</v>
      </c>
      <c r="E15" s="34">
        <v>647178.41</v>
      </c>
      <c r="F15" s="34">
        <v>131272.73000000001</v>
      </c>
      <c r="G15" s="33" t="s">
        <v>213</v>
      </c>
      <c r="H15" s="40" t="s">
        <v>237</v>
      </c>
      <c r="I15" s="32"/>
      <c r="J15" s="32"/>
      <c r="K15">
        <v>9</v>
      </c>
    </row>
    <row r="16" spans="2:11" ht="72.599999999999994" customHeight="1">
      <c r="B16" s="31">
        <v>11</v>
      </c>
      <c r="C16" s="32" t="s">
        <v>149</v>
      </c>
      <c r="D16" s="33" t="s">
        <v>150</v>
      </c>
      <c r="E16" s="34">
        <v>642216.24</v>
      </c>
      <c r="F16" s="34">
        <v>210000</v>
      </c>
      <c r="G16" s="33" t="s">
        <v>214</v>
      </c>
      <c r="H16" s="40" t="s">
        <v>239</v>
      </c>
      <c r="I16" s="32" t="s">
        <v>238</v>
      </c>
      <c r="J16" s="32"/>
      <c r="K16">
        <f>+K14*K15</f>
        <v>359100</v>
      </c>
    </row>
    <row r="17" spans="2:11" ht="34.9" customHeight="1">
      <c r="B17" s="31">
        <v>12</v>
      </c>
      <c r="C17" s="32" t="s">
        <v>149</v>
      </c>
      <c r="D17" s="33" t="s">
        <v>151</v>
      </c>
      <c r="E17" s="34">
        <v>0</v>
      </c>
      <c r="F17" s="34">
        <v>66000</v>
      </c>
      <c r="G17" s="33" t="s">
        <v>191</v>
      </c>
      <c r="H17" s="40" t="s">
        <v>236</v>
      </c>
      <c r="I17" s="32" t="s">
        <v>233</v>
      </c>
      <c r="J17" s="32"/>
      <c r="K17">
        <v>400</v>
      </c>
    </row>
    <row r="18" spans="2:11" ht="32.450000000000003" customHeight="1">
      <c r="B18" s="31">
        <v>13</v>
      </c>
      <c r="C18" s="32" t="s">
        <v>152</v>
      </c>
      <c r="D18" s="33" t="s">
        <v>153</v>
      </c>
      <c r="E18" s="34">
        <v>749038.88</v>
      </c>
      <c r="F18" s="34">
        <v>151327.85999999999</v>
      </c>
      <c r="G18" s="33" t="s">
        <v>215</v>
      </c>
      <c r="H18" s="33" t="s">
        <v>241</v>
      </c>
      <c r="I18" s="32"/>
      <c r="J18" s="32"/>
    </row>
    <row r="19" spans="2:11" ht="84" customHeight="1">
      <c r="B19" s="31">
        <v>14</v>
      </c>
      <c r="C19" s="32" t="s">
        <v>154</v>
      </c>
      <c r="D19" s="33" t="s">
        <v>155</v>
      </c>
      <c r="E19" s="34">
        <v>0</v>
      </c>
      <c r="F19" s="34">
        <v>83700</v>
      </c>
      <c r="G19" s="33" t="s">
        <v>242</v>
      </c>
      <c r="H19" s="40" t="s">
        <v>236</v>
      </c>
      <c r="I19" s="32"/>
      <c r="J19" s="32"/>
    </row>
    <row r="20" spans="2:11" ht="68.45" customHeight="1">
      <c r="B20" s="31">
        <v>15</v>
      </c>
      <c r="C20" s="32" t="s">
        <v>156</v>
      </c>
      <c r="D20" s="33" t="s">
        <v>157</v>
      </c>
      <c r="E20" s="34">
        <v>0</v>
      </c>
      <c r="F20" s="34">
        <v>0</v>
      </c>
      <c r="G20" s="33" t="s">
        <v>200</v>
      </c>
      <c r="H20" s="33"/>
      <c r="I20" s="32" t="s">
        <v>243</v>
      </c>
      <c r="J20" s="32"/>
    </row>
    <row r="21" spans="2:11" ht="41.45" customHeight="1">
      <c r="B21" s="31">
        <v>16</v>
      </c>
      <c r="C21" s="32" t="s">
        <v>156</v>
      </c>
      <c r="D21" s="33" t="s">
        <v>158</v>
      </c>
      <c r="E21" s="34">
        <v>364500</v>
      </c>
      <c r="F21" s="34">
        <v>0</v>
      </c>
      <c r="G21" s="33" t="s">
        <v>244</v>
      </c>
      <c r="H21" s="33"/>
      <c r="I21" s="32"/>
      <c r="J21" s="32"/>
    </row>
    <row r="22" spans="2:11" ht="43.9" customHeight="1">
      <c r="B22" s="31">
        <v>17</v>
      </c>
      <c r="C22" s="32" t="s">
        <v>156</v>
      </c>
      <c r="D22" s="33" t="s">
        <v>159</v>
      </c>
      <c r="E22" s="34">
        <v>507644</v>
      </c>
      <c r="F22" s="34">
        <v>280000</v>
      </c>
      <c r="G22" s="33" t="s">
        <v>192</v>
      </c>
      <c r="H22" s="40" t="s">
        <v>245</v>
      </c>
      <c r="I22" s="32" t="s">
        <v>229</v>
      </c>
      <c r="J22" s="32"/>
    </row>
    <row r="23" spans="2:11" ht="70.150000000000006" customHeight="1">
      <c r="B23" s="31">
        <v>18</v>
      </c>
      <c r="C23" s="32" t="s">
        <v>160</v>
      </c>
      <c r="D23" s="33" t="s">
        <v>161</v>
      </c>
      <c r="E23" s="34">
        <v>0</v>
      </c>
      <c r="F23" s="34">
        <v>55000</v>
      </c>
      <c r="G23" s="33" t="s">
        <v>201</v>
      </c>
      <c r="H23" s="40" t="s">
        <v>246</v>
      </c>
      <c r="I23" s="32" t="s">
        <v>247</v>
      </c>
      <c r="J23" s="32"/>
    </row>
    <row r="24" spans="2:11" ht="42.75" customHeight="1">
      <c r="B24" s="31">
        <v>19</v>
      </c>
      <c r="C24" s="32" t="s">
        <v>162</v>
      </c>
      <c r="D24" s="33" t="s">
        <v>163</v>
      </c>
      <c r="E24" s="34">
        <v>236700</v>
      </c>
      <c r="F24" s="34">
        <v>23000</v>
      </c>
      <c r="G24" s="33" t="s">
        <v>220</v>
      </c>
      <c r="H24" s="33" t="s">
        <v>248</v>
      </c>
      <c r="I24" s="32"/>
      <c r="J24" s="32"/>
    </row>
    <row r="25" spans="2:11" ht="42.6" customHeight="1">
      <c r="B25" s="31">
        <v>20</v>
      </c>
      <c r="C25" s="32" t="s">
        <v>164</v>
      </c>
      <c r="D25" s="33" t="s">
        <v>165</v>
      </c>
      <c r="E25" s="34">
        <v>343891.51</v>
      </c>
      <c r="F25" s="34">
        <v>294901.38</v>
      </c>
      <c r="G25" s="33" t="s">
        <v>193</v>
      </c>
      <c r="H25" s="33"/>
      <c r="I25" s="32" t="s">
        <v>229</v>
      </c>
      <c r="J25" s="32"/>
    </row>
    <row r="26" spans="2:11" ht="58.9" customHeight="1">
      <c r="B26" s="31">
        <v>21</v>
      </c>
      <c r="C26" s="32" t="s">
        <v>166</v>
      </c>
      <c r="D26" s="33" t="s">
        <v>167</v>
      </c>
      <c r="E26" s="34">
        <v>553122.69999999995</v>
      </c>
      <c r="F26" s="34">
        <v>121756</v>
      </c>
      <c r="G26" s="33" t="s">
        <v>216</v>
      </c>
      <c r="H26" s="33" t="s">
        <v>241</v>
      </c>
      <c r="I26" s="32"/>
      <c r="J26" s="32"/>
    </row>
    <row r="27" spans="2:11" ht="58.9" customHeight="1">
      <c r="B27" s="31">
        <v>22</v>
      </c>
      <c r="C27" s="32" t="s">
        <v>168</v>
      </c>
      <c r="D27" s="33" t="s">
        <v>169</v>
      </c>
      <c r="E27" s="34">
        <v>0</v>
      </c>
      <c r="F27" s="34">
        <v>0</v>
      </c>
      <c r="G27" s="33" t="s">
        <v>204</v>
      </c>
      <c r="H27" s="40" t="s">
        <v>249</v>
      </c>
      <c r="I27" s="32" t="s">
        <v>250</v>
      </c>
      <c r="J27" s="32"/>
    </row>
    <row r="28" spans="2:11" ht="57.6" customHeight="1">
      <c r="B28" s="31">
        <v>23</v>
      </c>
      <c r="C28" s="32" t="s">
        <v>170</v>
      </c>
      <c r="D28" s="33" t="s">
        <v>171</v>
      </c>
      <c r="E28" s="34">
        <v>0</v>
      </c>
      <c r="F28" s="34">
        <v>0</v>
      </c>
      <c r="G28" s="33" t="s">
        <v>187</v>
      </c>
      <c r="H28" s="40" t="s">
        <v>230</v>
      </c>
      <c r="I28" s="32"/>
      <c r="J28" s="32"/>
    </row>
    <row r="29" spans="2:11" ht="70.900000000000006" customHeight="1">
      <c r="B29" s="31">
        <v>24</v>
      </c>
      <c r="C29" s="32" t="s">
        <v>170</v>
      </c>
      <c r="D29" s="33" t="s">
        <v>172</v>
      </c>
      <c r="E29" s="34">
        <v>0</v>
      </c>
      <c r="F29" s="34">
        <v>359000</v>
      </c>
      <c r="G29" s="33" t="s">
        <v>194</v>
      </c>
      <c r="H29" s="40" t="s">
        <v>251</v>
      </c>
      <c r="I29" s="32" t="s">
        <v>233</v>
      </c>
      <c r="J29" s="32"/>
    </row>
    <row r="30" spans="2:11" ht="33" customHeight="1">
      <c r="B30" s="31">
        <v>25</v>
      </c>
      <c r="C30" s="32" t="s">
        <v>170</v>
      </c>
      <c r="D30" s="33" t="s">
        <v>141</v>
      </c>
      <c r="E30" s="34">
        <v>0</v>
      </c>
      <c r="F30" s="34">
        <v>90000</v>
      </c>
      <c r="G30" s="33" t="s">
        <v>219</v>
      </c>
      <c r="H30" s="40" t="s">
        <v>236</v>
      </c>
      <c r="I30" s="32" t="s">
        <v>229</v>
      </c>
      <c r="J30" s="32"/>
    </row>
    <row r="31" spans="2:11" ht="33.6" customHeight="1">
      <c r="B31" s="31">
        <v>26</v>
      </c>
      <c r="C31" s="32" t="s">
        <v>173</v>
      </c>
      <c r="D31" s="33" t="s">
        <v>174</v>
      </c>
      <c r="E31" s="34">
        <v>834512</v>
      </c>
      <c r="F31" s="34">
        <v>454237.5</v>
      </c>
      <c r="G31" s="33" t="s">
        <v>195</v>
      </c>
      <c r="H31" s="33"/>
      <c r="I31" s="32" t="s">
        <v>229</v>
      </c>
      <c r="J31" s="32"/>
    </row>
    <row r="32" spans="2:11" ht="59.45" customHeight="1">
      <c r="B32" s="31">
        <v>27</v>
      </c>
      <c r="C32" s="32" t="s">
        <v>175</v>
      </c>
      <c r="D32" s="33" t="s">
        <v>176</v>
      </c>
      <c r="E32" s="34">
        <v>407480.07</v>
      </c>
      <c r="F32" s="34">
        <v>217138</v>
      </c>
      <c r="G32" s="33" t="s">
        <v>203</v>
      </c>
      <c r="H32" s="40" t="s">
        <v>252</v>
      </c>
      <c r="I32" s="32"/>
      <c r="J32" s="32"/>
    </row>
    <row r="33" spans="2:10" ht="60.6" customHeight="1">
      <c r="B33" s="31">
        <v>28</v>
      </c>
      <c r="C33" s="32" t="s">
        <v>175</v>
      </c>
      <c r="D33" s="33" t="s">
        <v>177</v>
      </c>
      <c r="E33" s="34">
        <v>20000</v>
      </c>
      <c r="F33" s="34">
        <v>299550</v>
      </c>
      <c r="G33" s="33" t="s">
        <v>202</v>
      </c>
      <c r="H33" s="33"/>
      <c r="I33" s="32" t="s">
        <v>233</v>
      </c>
      <c r="J33" s="32"/>
    </row>
    <row r="34" spans="2:10" ht="75" customHeight="1">
      <c r="B34" s="31">
        <v>29</v>
      </c>
      <c r="C34" s="32" t="s">
        <v>175</v>
      </c>
      <c r="D34" s="33" t="s">
        <v>178</v>
      </c>
      <c r="E34" s="34">
        <v>777007.57</v>
      </c>
      <c r="F34" s="34">
        <v>332000</v>
      </c>
      <c r="G34" s="33" t="s">
        <v>217</v>
      </c>
      <c r="H34" s="40" t="s">
        <v>239</v>
      </c>
      <c r="I34" s="32" t="s">
        <v>238</v>
      </c>
      <c r="J34" s="32"/>
    </row>
    <row r="35" spans="2:10" ht="82.15" customHeight="1">
      <c r="B35" s="31">
        <v>30</v>
      </c>
      <c r="C35" s="32" t="s">
        <v>175</v>
      </c>
      <c r="D35" s="33" t="s">
        <v>185</v>
      </c>
      <c r="E35" s="34">
        <v>0</v>
      </c>
      <c r="F35" s="34">
        <v>359000</v>
      </c>
      <c r="G35" s="33" t="s">
        <v>196</v>
      </c>
      <c r="H35" s="33" t="s">
        <v>253</v>
      </c>
      <c r="I35" s="32" t="s">
        <v>254</v>
      </c>
      <c r="J35" s="32"/>
    </row>
    <row r="36" spans="2:10" ht="43.15" customHeight="1">
      <c r="B36" s="31">
        <v>31</v>
      </c>
      <c r="C36" s="32" t="s">
        <v>179</v>
      </c>
      <c r="D36" s="33" t="s">
        <v>180</v>
      </c>
      <c r="E36" s="34">
        <v>713702.38</v>
      </c>
      <c r="F36" s="34">
        <v>182449</v>
      </c>
      <c r="G36" s="33" t="s">
        <v>218</v>
      </c>
      <c r="H36" s="33" t="s">
        <v>241</v>
      </c>
      <c r="I36" s="32"/>
      <c r="J36" s="32"/>
    </row>
    <row r="37" spans="2:10" ht="58.15" customHeight="1">
      <c r="B37" s="31">
        <v>32</v>
      </c>
      <c r="C37" s="36" t="s">
        <v>181</v>
      </c>
      <c r="D37" s="37" t="s">
        <v>182</v>
      </c>
      <c r="E37" s="34">
        <v>0</v>
      </c>
      <c r="F37" s="34">
        <v>0</v>
      </c>
      <c r="G37" s="33" t="s">
        <v>188</v>
      </c>
      <c r="H37" s="40" t="s">
        <v>230</v>
      </c>
      <c r="I37" s="32"/>
      <c r="J37" s="32"/>
    </row>
    <row r="38" spans="2:10" ht="61.15" customHeight="1">
      <c r="B38" s="31">
        <v>33</v>
      </c>
      <c r="C38" s="36" t="s">
        <v>181</v>
      </c>
      <c r="D38" s="37" t="s">
        <v>183</v>
      </c>
      <c r="E38" s="34">
        <v>0</v>
      </c>
      <c r="F38" s="34">
        <v>0</v>
      </c>
      <c r="G38" s="33" t="s">
        <v>186</v>
      </c>
      <c r="H38" s="33"/>
      <c r="I38" s="32" t="s">
        <v>255</v>
      </c>
      <c r="J38" s="32"/>
    </row>
    <row r="39" spans="2:10" ht="22.15" customHeight="1">
      <c r="B39" s="31"/>
      <c r="C39" s="31"/>
      <c r="D39" s="38" t="s">
        <v>284</v>
      </c>
      <c r="E39" s="39">
        <f>SUM(E6:E38)</f>
        <v>8167479.4100000001</v>
      </c>
      <c r="F39" s="39">
        <f>SUM(F6:F38)</f>
        <v>5040684.5600000005</v>
      </c>
      <c r="G39" s="35"/>
      <c r="H39" s="35"/>
      <c r="I39" s="31"/>
      <c r="J39" s="31"/>
    </row>
    <row r="40" spans="2:10" ht="9.6" customHeight="1"/>
    <row r="41" spans="2:10" ht="20.45" customHeight="1">
      <c r="B41" s="336" t="s">
        <v>260</v>
      </c>
      <c r="C41" s="336"/>
      <c r="D41" s="336"/>
      <c r="E41" s="336"/>
      <c r="F41" s="336"/>
      <c r="G41" s="336"/>
      <c r="H41"/>
      <c r="I41" s="8"/>
      <c r="J41" s="8"/>
    </row>
    <row r="43" spans="2:10" ht="41.45" customHeight="1">
      <c r="B43" s="30" t="s">
        <v>23</v>
      </c>
      <c r="C43" s="30" t="s">
        <v>132</v>
      </c>
      <c r="D43" s="30" t="s">
        <v>20</v>
      </c>
      <c r="E43" s="30" t="s">
        <v>54</v>
      </c>
      <c r="F43" s="30" t="s">
        <v>263</v>
      </c>
      <c r="G43" s="30" t="s">
        <v>205</v>
      </c>
      <c r="H43" s="30"/>
      <c r="I43" s="30"/>
      <c r="J43" s="30"/>
    </row>
    <row r="44" spans="2:10" ht="59.45" customHeight="1">
      <c r="B44" s="31">
        <v>1</v>
      </c>
      <c r="C44" s="32" t="s">
        <v>207</v>
      </c>
      <c r="D44" s="33" t="s">
        <v>206</v>
      </c>
      <c r="E44" s="34">
        <v>0</v>
      </c>
      <c r="F44" s="34">
        <v>55000</v>
      </c>
      <c r="G44" s="35" t="s">
        <v>208</v>
      </c>
      <c r="H44" s="35" t="s">
        <v>240</v>
      </c>
      <c r="I44" s="31"/>
      <c r="J44" s="31"/>
    </row>
    <row r="45" spans="2:10" ht="25.15" customHeight="1">
      <c r="B45" s="31">
        <v>2</v>
      </c>
      <c r="C45" s="32" t="s">
        <v>149</v>
      </c>
      <c r="D45" s="33" t="s">
        <v>212</v>
      </c>
      <c r="E45" s="34">
        <v>0</v>
      </c>
      <c r="F45" s="34">
        <v>55000</v>
      </c>
      <c r="G45" s="35" t="s">
        <v>211</v>
      </c>
      <c r="H45" s="35" t="s">
        <v>240</v>
      </c>
      <c r="I45" s="31"/>
      <c r="J45" s="31"/>
    </row>
    <row r="46" spans="2:10" ht="32.25" customHeight="1">
      <c r="B46" s="31">
        <v>3</v>
      </c>
      <c r="C46" s="32" t="s">
        <v>221</v>
      </c>
      <c r="D46" s="33" t="s">
        <v>261</v>
      </c>
      <c r="E46" s="34">
        <v>0</v>
      </c>
      <c r="F46" s="34">
        <v>30000</v>
      </c>
      <c r="G46" s="35"/>
      <c r="H46" s="35" t="s">
        <v>265</v>
      </c>
      <c r="I46" s="31"/>
      <c r="J46" s="31"/>
    </row>
    <row r="47" spans="2:10" ht="30" customHeight="1">
      <c r="B47" s="31">
        <v>4</v>
      </c>
      <c r="C47" s="32" t="s">
        <v>149</v>
      </c>
      <c r="D47" s="33" t="s">
        <v>264</v>
      </c>
      <c r="E47" s="34">
        <v>0</v>
      </c>
      <c r="F47" s="34">
        <v>100000</v>
      </c>
      <c r="G47" s="35"/>
      <c r="H47" s="35" t="s">
        <v>266</v>
      </c>
      <c r="I47" s="31"/>
      <c r="J47" s="31"/>
    </row>
    <row r="48" spans="2:10" ht="26.25" customHeight="1">
      <c r="B48" s="31">
        <v>5</v>
      </c>
      <c r="C48" s="32" t="s">
        <v>156</v>
      </c>
      <c r="D48" s="33" t="s">
        <v>262</v>
      </c>
      <c r="E48" s="34">
        <v>0</v>
      </c>
      <c r="F48" s="34">
        <v>54000</v>
      </c>
      <c r="G48" s="35"/>
      <c r="H48" s="35" t="s">
        <v>267</v>
      </c>
      <c r="I48" s="31"/>
      <c r="J48" s="31"/>
    </row>
    <row r="49" spans="2:10" ht="26.25" customHeight="1">
      <c r="B49" s="31">
        <v>6</v>
      </c>
      <c r="C49" s="32" t="s">
        <v>133</v>
      </c>
      <c r="D49" s="33" t="s">
        <v>256</v>
      </c>
      <c r="E49" s="34">
        <v>0</v>
      </c>
      <c r="F49" s="34">
        <v>150000</v>
      </c>
      <c r="G49" s="35" t="s">
        <v>257</v>
      </c>
      <c r="H49" s="35" t="s">
        <v>258</v>
      </c>
      <c r="I49" s="31"/>
      <c r="J49" s="31"/>
    </row>
    <row r="50" spans="2:10" ht="26.25" customHeight="1">
      <c r="B50" s="31">
        <v>7</v>
      </c>
      <c r="C50" s="32" t="s">
        <v>162</v>
      </c>
      <c r="D50" s="33" t="s">
        <v>222</v>
      </c>
      <c r="E50" s="34">
        <v>0</v>
      </c>
      <c r="F50" s="34">
        <v>15000</v>
      </c>
      <c r="G50" s="35"/>
      <c r="H50" s="35" t="s">
        <v>267</v>
      </c>
      <c r="I50" s="31"/>
      <c r="J50" s="31"/>
    </row>
    <row r="51" spans="2:10" ht="26.25" customHeight="1">
      <c r="B51" s="31">
        <v>8</v>
      </c>
      <c r="C51" s="32" t="s">
        <v>181</v>
      </c>
      <c r="D51" s="33" t="s">
        <v>259</v>
      </c>
      <c r="E51" s="34">
        <v>0</v>
      </c>
      <c r="F51" s="34">
        <v>0</v>
      </c>
      <c r="G51" s="35"/>
      <c r="H51" s="35"/>
      <c r="I51" s="31"/>
      <c r="J51" s="31"/>
    </row>
    <row r="52" spans="2:10" ht="22.15" customHeight="1">
      <c r="B52" s="31"/>
      <c r="C52" s="31"/>
      <c r="D52" s="38" t="s">
        <v>284</v>
      </c>
      <c r="E52" s="39">
        <f>SUM(E44:E51)</f>
        <v>0</v>
      </c>
      <c r="F52" s="39">
        <f>SUM(F44:F51)</f>
        <v>459000</v>
      </c>
      <c r="G52" s="35"/>
      <c r="H52" s="35"/>
      <c r="I52" s="31"/>
      <c r="J52" s="31"/>
    </row>
    <row r="53" spans="2:10" ht="18" customHeight="1">
      <c r="B53" s="48"/>
      <c r="C53" s="48"/>
      <c r="D53" s="49" t="s">
        <v>285</v>
      </c>
      <c r="E53" s="39">
        <f>+E39+E52</f>
        <v>8167479.4100000001</v>
      </c>
      <c r="F53" s="39">
        <f>+F39+F52</f>
        <v>5499684.5600000005</v>
      </c>
    </row>
    <row r="54" spans="2:10" ht="13.5">
      <c r="B54" s="48"/>
      <c r="C54" s="48"/>
      <c r="D54" s="49" t="s">
        <v>286</v>
      </c>
      <c r="E54" s="50"/>
      <c r="F54" s="51">
        <f>+E53-F53</f>
        <v>2667794.8499999996</v>
      </c>
    </row>
  </sheetData>
  <mergeCells count="3">
    <mergeCell ref="B41:G41"/>
    <mergeCell ref="B2:G2"/>
    <mergeCell ref="B3:H3"/>
  </mergeCells>
  <phoneticPr fontId="12"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7"/>
  <sheetViews>
    <sheetView workbookViewId="0">
      <selection activeCell="F5" sqref="F5:F6"/>
    </sheetView>
  </sheetViews>
  <sheetFormatPr baseColWidth="10" defaultRowHeight="12.75"/>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4" hidden="1" customWidth="1"/>
    <col min="9" max="9" width="0" hidden="1" customWidth="1"/>
    <col min="10" max="10" width="5.42578125" customWidth="1"/>
    <col min="11" max="11" width="11.7109375" bestFit="1" customWidth="1"/>
  </cols>
  <sheetData>
    <row r="2" spans="2:10">
      <c r="B2" s="339" t="s">
        <v>69</v>
      </c>
      <c r="C2" s="339"/>
      <c r="D2" s="339"/>
      <c r="E2" s="339"/>
      <c r="F2" s="339"/>
      <c r="G2" s="339"/>
      <c r="H2" s="339"/>
    </row>
    <row r="3" spans="2:10">
      <c r="C3" s="8"/>
    </row>
    <row r="4" spans="2:10" ht="18" customHeight="1">
      <c r="B4" s="337" t="s">
        <v>70</v>
      </c>
      <c r="C4" s="337" t="s">
        <v>54</v>
      </c>
      <c r="D4" s="337" t="s">
        <v>127</v>
      </c>
      <c r="E4" s="337" t="s">
        <v>126</v>
      </c>
      <c r="F4" s="23"/>
      <c r="G4" s="337" t="s">
        <v>90</v>
      </c>
      <c r="H4" s="340" t="s">
        <v>75</v>
      </c>
      <c r="J4" s="337"/>
    </row>
    <row r="5" spans="2:10" ht="18" customHeight="1">
      <c r="B5" s="338"/>
      <c r="C5" s="338"/>
      <c r="D5" s="338" t="s">
        <v>58</v>
      </c>
      <c r="E5" s="338"/>
      <c r="F5" s="16" t="s">
        <v>74</v>
      </c>
      <c r="G5" s="338"/>
      <c r="H5" s="341"/>
      <c r="J5" s="338"/>
    </row>
    <row r="6" spans="2:10" ht="19.899999999999999" customHeight="1">
      <c r="B6" s="3" t="s">
        <v>71</v>
      </c>
      <c r="C6" s="47">
        <f>+PROYECTOS!H72</f>
        <v>8167479.4100000001</v>
      </c>
      <c r="D6" s="4">
        <f>+PROYECTOS!I72</f>
        <v>5499684.5600000005</v>
      </c>
      <c r="E6" s="4">
        <f t="shared" ref="E6:E11" si="0">+C6-D6</f>
        <v>2667794.8499999996</v>
      </c>
      <c r="F6" s="4"/>
      <c r="G6" s="4"/>
      <c r="H6" s="15"/>
      <c r="I6" s="9"/>
      <c r="J6" s="44">
        <f>+E6/C6</f>
        <v>0.32663625043653455</v>
      </c>
    </row>
    <row r="7" spans="2:10" ht="19.899999999999999" customHeight="1">
      <c r="B7" s="3" t="s">
        <v>76</v>
      </c>
      <c r="C7" s="47">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5"/>
      <c r="I7" s="9"/>
      <c r="J7" s="44">
        <f>+E7/C7</f>
        <v>0.34711406605378248</v>
      </c>
    </row>
    <row r="8" spans="2:10" ht="19.899999999999999" customHeight="1">
      <c r="B8" s="3" t="s">
        <v>64</v>
      </c>
      <c r="C8" s="47">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5"/>
      <c r="I8" s="9"/>
      <c r="J8" s="44">
        <f>+E8/C8</f>
        <v>0.28200016856402166</v>
      </c>
    </row>
    <row r="9" spans="2:10" ht="19.899999999999999" customHeight="1">
      <c r="B9" s="3" t="s">
        <v>77</v>
      </c>
      <c r="C9" s="47">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5"/>
      <c r="I9" s="9"/>
      <c r="J9" s="44">
        <f>+E9/C9</f>
        <v>0.34847747862991313</v>
      </c>
    </row>
    <row r="10" spans="2:10" ht="19.899999999999999" customHeight="1">
      <c r="B10" s="3" t="s">
        <v>283</v>
      </c>
      <c r="C10" s="47">
        <v>0</v>
      </c>
      <c r="D10" s="4">
        <f>+PROYECTOS!I32</f>
        <v>22000000</v>
      </c>
      <c r="E10" s="4">
        <f t="shared" si="0"/>
        <v>-22000000</v>
      </c>
      <c r="F10" s="4"/>
      <c r="G10" s="4"/>
      <c r="H10" s="15"/>
      <c r="I10" s="25"/>
      <c r="J10" s="44">
        <v>0</v>
      </c>
    </row>
    <row r="11" spans="2:10" ht="19.899999999999999" customHeight="1">
      <c r="B11" s="17" t="s">
        <v>73</v>
      </c>
      <c r="C11" s="18">
        <f>SUM(C6:C10)</f>
        <v>157683525.25999999</v>
      </c>
      <c r="D11" s="18">
        <f>SUM(D6:D10)</f>
        <v>127538148.192</v>
      </c>
      <c r="E11" s="18">
        <f t="shared" si="0"/>
        <v>30145377.067999989</v>
      </c>
      <c r="F11" s="19"/>
      <c r="G11" s="18"/>
      <c r="H11" s="20"/>
      <c r="J11" s="45">
        <f>+E11/C11</f>
        <v>0.19117645307773348</v>
      </c>
    </row>
    <row r="12" spans="2:10">
      <c r="B12" s="10"/>
      <c r="C12" s="11"/>
      <c r="D12" s="10"/>
      <c r="E12" s="10"/>
      <c r="F12" s="10"/>
      <c r="G12" s="10"/>
      <c r="J12" s="10"/>
    </row>
    <row r="13" spans="2:10">
      <c r="D13" s="24"/>
      <c r="E13" s="46"/>
    </row>
    <row r="14" spans="2:10">
      <c r="C14" s="24"/>
      <c r="D14" s="24"/>
    </row>
    <row r="15" spans="2:10">
      <c r="D15" s="24"/>
    </row>
    <row r="17" spans="4:4">
      <c r="D17" s="24"/>
    </row>
  </sheetData>
  <mergeCells count="8">
    <mergeCell ref="J4:J5"/>
    <mergeCell ref="C4:C5"/>
    <mergeCell ref="B4:B5"/>
    <mergeCell ref="B2:H2"/>
    <mergeCell ref="D4:D5"/>
    <mergeCell ref="E4:E5"/>
    <mergeCell ref="H4:H5"/>
    <mergeCell ref="G4:G5"/>
  </mergeCells>
  <phoneticPr fontId="3"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C137"/>
  <sheetViews>
    <sheetView tabSelected="1" zoomScale="70" zoomScaleNormal="70" zoomScaleSheetLayoutView="75" workbookViewId="0">
      <selection activeCell="P11" sqref="P11:P12"/>
    </sheetView>
  </sheetViews>
  <sheetFormatPr baseColWidth="10" defaultColWidth="11.42578125" defaultRowHeight="12.75"/>
  <cols>
    <col min="1" max="1" width="0.42578125" style="102" customWidth="1"/>
    <col min="2" max="2" width="8.5703125" style="100" customWidth="1"/>
    <col min="3" max="3" width="14.7109375" style="100" hidden="1" customWidth="1"/>
    <col min="4" max="4" width="14" style="100" hidden="1" customWidth="1"/>
    <col min="5" max="5" width="41.42578125" style="95" customWidth="1"/>
    <col min="6" max="6" width="24.140625" style="100" customWidth="1"/>
    <col min="7" max="7" width="23.5703125" style="95" hidden="1" customWidth="1"/>
    <col min="8" max="8" width="64.85546875" style="100" customWidth="1"/>
    <col min="9" max="9" width="52.7109375" style="101" customWidth="1"/>
    <col min="10" max="10" width="23.5703125" style="100" customWidth="1"/>
    <col min="11" max="11" width="21.140625" style="100" customWidth="1"/>
    <col min="12" max="12" width="29.85546875" style="100" customWidth="1"/>
    <col min="13" max="13" width="18.140625" style="100" customWidth="1"/>
    <col min="14" max="14" width="22.85546875" style="100" customWidth="1"/>
    <col min="15" max="15" width="50.5703125" style="103" customWidth="1"/>
    <col min="16" max="16" width="31.85546875" style="103" customWidth="1"/>
    <col min="17" max="17" width="38.42578125" style="103" customWidth="1"/>
    <col min="18" max="18" width="33.5703125" style="102" customWidth="1"/>
    <col min="19" max="16384" width="11.42578125" style="102"/>
  </cols>
  <sheetData>
    <row r="1" spans="1:44" ht="42" customHeight="1">
      <c r="G1" s="100"/>
      <c r="I1" s="100"/>
    </row>
    <row r="2" spans="1:44" ht="42" customHeight="1" thickBot="1"/>
    <row r="3" spans="1:44" s="105" customFormat="1" ht="36.75" customHeight="1" thickBot="1">
      <c r="B3" s="344" t="s">
        <v>564</v>
      </c>
      <c r="C3" s="345"/>
      <c r="D3" s="345"/>
      <c r="E3" s="345"/>
      <c r="F3" s="345"/>
      <c r="G3" s="345"/>
      <c r="H3" s="346"/>
      <c r="I3" s="96"/>
      <c r="J3" s="96"/>
      <c r="K3" s="96"/>
      <c r="L3" s="96"/>
      <c r="M3" s="96"/>
      <c r="N3" s="96"/>
      <c r="O3" s="96"/>
      <c r="P3" s="96"/>
      <c r="Q3" s="104"/>
    </row>
    <row r="4" spans="1:44" s="105" customFormat="1" ht="40.5" customHeight="1" thickBot="1">
      <c r="A4" s="106"/>
      <c r="B4" s="363" t="s">
        <v>23</v>
      </c>
      <c r="C4" s="363" t="s">
        <v>302</v>
      </c>
      <c r="D4" s="363" t="s">
        <v>301</v>
      </c>
      <c r="E4" s="363" t="s">
        <v>300</v>
      </c>
      <c r="F4" s="363" t="s">
        <v>299</v>
      </c>
      <c r="G4" s="363" t="s">
        <v>408</v>
      </c>
      <c r="H4" s="363" t="s">
        <v>298</v>
      </c>
      <c r="I4" s="381" t="s">
        <v>289</v>
      </c>
      <c r="J4" s="378" t="s">
        <v>290</v>
      </c>
      <c r="K4" s="379"/>
      <c r="L4" s="379"/>
      <c r="M4" s="379"/>
      <c r="N4" s="380"/>
      <c r="O4" s="107" t="s">
        <v>303</v>
      </c>
      <c r="P4" s="107" t="s">
        <v>291</v>
      </c>
      <c r="Q4" s="107" t="s">
        <v>292</v>
      </c>
    </row>
    <row r="5" spans="1:44" s="105" customFormat="1" ht="72" customHeight="1" thickBot="1">
      <c r="A5" s="106"/>
      <c r="B5" s="364"/>
      <c r="C5" s="364"/>
      <c r="D5" s="364"/>
      <c r="E5" s="364"/>
      <c r="F5" s="364"/>
      <c r="G5" s="364"/>
      <c r="H5" s="364"/>
      <c r="I5" s="382"/>
      <c r="J5" s="116" t="s">
        <v>293</v>
      </c>
      <c r="K5" s="116" t="s">
        <v>294</v>
      </c>
      <c r="L5" s="116" t="s">
        <v>295</v>
      </c>
      <c r="M5" s="116" t="s">
        <v>296</v>
      </c>
      <c r="N5" s="116" t="s">
        <v>297</v>
      </c>
      <c r="O5" s="143" t="s">
        <v>303</v>
      </c>
      <c r="P5" s="143" t="s">
        <v>291</v>
      </c>
      <c r="Q5" s="143" t="s">
        <v>292</v>
      </c>
    </row>
    <row r="6" spans="1:44" s="263" customFormat="1" ht="52.5" customHeight="1">
      <c r="A6" s="259"/>
      <c r="B6" s="365">
        <v>1</v>
      </c>
      <c r="C6" s="388">
        <v>211309</v>
      </c>
      <c r="D6" s="383">
        <v>41156</v>
      </c>
      <c r="E6" s="350" t="s">
        <v>9</v>
      </c>
      <c r="F6" s="210" t="s">
        <v>95</v>
      </c>
      <c r="G6" s="97">
        <v>0</v>
      </c>
      <c r="H6" s="144" t="s">
        <v>367</v>
      </c>
      <c r="I6" s="144" t="s">
        <v>367</v>
      </c>
      <c r="J6" s="253" t="s">
        <v>368</v>
      </c>
      <c r="K6" s="253" t="s">
        <v>369</v>
      </c>
      <c r="L6" s="275">
        <v>162000</v>
      </c>
      <c r="M6" s="253" t="s">
        <v>370</v>
      </c>
      <c r="N6" s="276"/>
      <c r="O6" s="253"/>
      <c r="P6" s="253"/>
      <c r="Q6" s="277"/>
    </row>
    <row r="7" spans="1:44" s="263" customFormat="1" ht="191.25" customHeight="1">
      <c r="A7" s="259"/>
      <c r="B7" s="366"/>
      <c r="C7" s="389"/>
      <c r="D7" s="384"/>
      <c r="E7" s="351"/>
      <c r="F7" s="172" t="s">
        <v>72</v>
      </c>
      <c r="G7" s="99">
        <v>0</v>
      </c>
      <c r="H7" s="219" t="s">
        <v>542</v>
      </c>
      <c r="I7" s="173" t="s">
        <v>517</v>
      </c>
      <c r="J7" s="254" t="s">
        <v>584</v>
      </c>
      <c r="K7" s="262"/>
      <c r="L7" s="264" t="s">
        <v>560</v>
      </c>
      <c r="M7" s="262" t="s">
        <v>518</v>
      </c>
      <c r="N7" s="265">
        <v>43400</v>
      </c>
      <c r="O7" s="262" t="s">
        <v>520</v>
      </c>
      <c r="P7" s="179"/>
      <c r="Q7" s="302"/>
    </row>
    <row r="8" spans="1:44" s="263" customFormat="1" ht="163.5" customHeight="1">
      <c r="A8" s="259"/>
      <c r="B8" s="367"/>
      <c r="C8" s="390"/>
      <c r="D8" s="385"/>
      <c r="E8" s="351"/>
      <c r="F8" s="172" t="s">
        <v>333</v>
      </c>
      <c r="G8" s="99">
        <v>70000</v>
      </c>
      <c r="H8" s="219" t="s">
        <v>541</v>
      </c>
      <c r="I8" s="172" t="s">
        <v>565</v>
      </c>
      <c r="J8" s="254"/>
      <c r="K8" s="254" t="s">
        <v>585</v>
      </c>
      <c r="L8" s="264" t="s">
        <v>561</v>
      </c>
      <c r="M8" s="262" t="s">
        <v>519</v>
      </c>
      <c r="N8" s="265">
        <v>43400</v>
      </c>
      <c r="O8" s="262"/>
      <c r="P8" s="262"/>
      <c r="Q8" s="274"/>
    </row>
    <row r="9" spans="1:44" s="263" customFormat="1" ht="145.5" customHeight="1" thickBot="1">
      <c r="A9" s="259"/>
      <c r="B9" s="368"/>
      <c r="C9" s="391"/>
      <c r="D9" s="386"/>
      <c r="E9" s="352"/>
      <c r="F9" s="211" t="s">
        <v>288</v>
      </c>
      <c r="G9" s="303">
        <v>1255694</v>
      </c>
      <c r="H9" s="304" t="s">
        <v>568</v>
      </c>
      <c r="I9" s="328" t="s">
        <v>569</v>
      </c>
      <c r="J9" s="278"/>
      <c r="K9" s="278"/>
      <c r="L9" s="256"/>
      <c r="M9" s="278">
        <v>749</v>
      </c>
      <c r="N9" s="278"/>
      <c r="O9" s="178"/>
      <c r="P9" s="178"/>
      <c r="Q9" s="279"/>
      <c r="R9" s="267"/>
    </row>
    <row r="10" spans="1:44" s="263" customFormat="1" ht="30">
      <c r="A10" s="259"/>
      <c r="B10" s="350">
        <v>2</v>
      </c>
      <c r="C10" s="347">
        <v>237720</v>
      </c>
      <c r="D10" s="359">
        <v>41421</v>
      </c>
      <c r="E10" s="343" t="s">
        <v>10</v>
      </c>
      <c r="F10" s="120" t="s">
        <v>95</v>
      </c>
      <c r="G10" s="146">
        <v>0</v>
      </c>
      <c r="H10" s="309" t="s">
        <v>367</v>
      </c>
      <c r="I10" s="189" t="s">
        <v>376</v>
      </c>
      <c r="J10" s="185" t="s">
        <v>371</v>
      </c>
      <c r="K10" s="185" t="s">
        <v>369</v>
      </c>
      <c r="L10" s="269">
        <v>275000</v>
      </c>
      <c r="M10" s="185" t="s">
        <v>370</v>
      </c>
      <c r="N10" s="270" t="s">
        <v>372</v>
      </c>
      <c r="O10" s="185"/>
      <c r="P10" s="257"/>
      <c r="Q10" s="271"/>
      <c r="R10" s="267"/>
    </row>
    <row r="11" spans="1:44" s="263" customFormat="1" ht="235.5" customHeight="1">
      <c r="A11" s="259"/>
      <c r="B11" s="351"/>
      <c r="C11" s="348"/>
      <c r="D11" s="360"/>
      <c r="E11" s="348"/>
      <c r="F11" s="172" t="s">
        <v>72</v>
      </c>
      <c r="G11" s="193">
        <v>1467491.49</v>
      </c>
      <c r="H11" s="245" t="s">
        <v>492</v>
      </c>
      <c r="I11" s="172" t="s">
        <v>407</v>
      </c>
      <c r="J11" s="272" t="s">
        <v>434</v>
      </c>
      <c r="K11" s="262"/>
      <c r="L11" s="317">
        <v>18514392.77</v>
      </c>
      <c r="M11" s="262" t="s">
        <v>471</v>
      </c>
      <c r="N11" s="273">
        <v>43520</v>
      </c>
      <c r="O11" s="262" t="s">
        <v>436</v>
      </c>
      <c r="P11" s="172" t="s">
        <v>556</v>
      </c>
      <c r="Q11" s="274"/>
      <c r="R11" s="267"/>
    </row>
    <row r="12" spans="1:44" ht="46.5" customHeight="1">
      <c r="A12" s="114"/>
      <c r="B12" s="387"/>
      <c r="C12" s="372"/>
      <c r="D12" s="361"/>
      <c r="E12" s="372"/>
      <c r="F12" s="214" t="s">
        <v>333</v>
      </c>
      <c r="G12" s="218">
        <v>708300</v>
      </c>
      <c r="H12" s="245" t="s">
        <v>493</v>
      </c>
      <c r="I12" s="189" t="s">
        <v>376</v>
      </c>
      <c r="J12" s="147"/>
      <c r="K12" s="147" t="s">
        <v>435</v>
      </c>
      <c r="L12" s="318">
        <v>2168458.31</v>
      </c>
      <c r="M12" s="147"/>
      <c r="N12" s="184">
        <v>43520</v>
      </c>
      <c r="O12" s="239"/>
      <c r="P12" s="214" t="s">
        <v>556</v>
      </c>
      <c r="Q12" s="179"/>
      <c r="R12" s="100"/>
    </row>
    <row r="13" spans="1:44" s="140" customFormat="1" ht="104.25" customHeight="1" thickBot="1">
      <c r="A13" s="114"/>
      <c r="B13" s="352"/>
      <c r="C13" s="349"/>
      <c r="D13" s="362"/>
      <c r="E13" s="349"/>
      <c r="F13" s="211" t="s">
        <v>77</v>
      </c>
      <c r="G13" s="303">
        <v>1500000</v>
      </c>
      <c r="H13" s="220" t="s">
        <v>570</v>
      </c>
      <c r="I13" s="329" t="s">
        <v>571</v>
      </c>
      <c r="J13" s="220"/>
      <c r="K13" s="220"/>
      <c r="L13" s="220"/>
      <c r="M13" s="220"/>
      <c r="N13" s="220"/>
      <c r="O13" s="240"/>
      <c r="P13" s="211"/>
      <c r="Q13" s="110"/>
      <c r="R13" s="100"/>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row>
    <row r="14" spans="1:44" ht="96.75" customHeight="1" thickBot="1">
      <c r="A14" s="114"/>
      <c r="B14" s="369">
        <v>3</v>
      </c>
      <c r="C14" s="347">
        <v>238552</v>
      </c>
      <c r="D14" s="359">
        <v>41591</v>
      </c>
      <c r="E14" s="342" t="s">
        <v>12</v>
      </c>
      <c r="F14" s="342" t="s">
        <v>95</v>
      </c>
      <c r="G14" s="97">
        <v>0</v>
      </c>
      <c r="H14" s="144" t="s">
        <v>476</v>
      </c>
      <c r="I14" s="210" t="s">
        <v>373</v>
      </c>
      <c r="J14" s="253" t="s">
        <v>374</v>
      </c>
      <c r="K14" s="253" t="s">
        <v>375</v>
      </c>
      <c r="L14" s="97">
        <v>138599.91</v>
      </c>
      <c r="M14" s="210" t="s">
        <v>370</v>
      </c>
      <c r="N14" s="201"/>
      <c r="O14" s="210"/>
      <c r="P14" s="210"/>
      <c r="Q14" s="108"/>
      <c r="R14" s="100"/>
    </row>
    <row r="15" spans="1:44" ht="143.44999999999999" customHeight="1">
      <c r="A15" s="114"/>
      <c r="B15" s="370"/>
      <c r="C15" s="343"/>
      <c r="D15" s="373"/>
      <c r="E15" s="357"/>
      <c r="F15" s="343"/>
      <c r="G15" s="146"/>
      <c r="H15" s="182" t="s">
        <v>586</v>
      </c>
      <c r="I15" s="257" t="s">
        <v>587</v>
      </c>
      <c r="J15" s="253" t="s">
        <v>375</v>
      </c>
      <c r="K15" s="253"/>
      <c r="L15" s="146"/>
      <c r="M15" s="120"/>
      <c r="N15" s="121"/>
      <c r="O15" s="120"/>
      <c r="P15" s="120"/>
      <c r="Q15" s="122"/>
      <c r="R15" s="100"/>
    </row>
    <row r="16" spans="1:44" ht="129" customHeight="1">
      <c r="A16" s="114"/>
      <c r="B16" s="370"/>
      <c r="C16" s="348"/>
      <c r="D16" s="360"/>
      <c r="E16" s="357"/>
      <c r="F16" s="172" t="s">
        <v>72</v>
      </c>
      <c r="G16" s="99">
        <v>1381449.84</v>
      </c>
      <c r="H16" s="219" t="s">
        <v>521</v>
      </c>
      <c r="I16" s="172" t="s">
        <v>376</v>
      </c>
      <c r="J16" s="254" t="s">
        <v>522</v>
      </c>
      <c r="K16" s="254"/>
      <c r="L16" s="174">
        <v>12244896.16</v>
      </c>
      <c r="M16" s="172" t="s">
        <v>472</v>
      </c>
      <c r="N16" s="172" t="s">
        <v>326</v>
      </c>
      <c r="O16" s="128" t="s">
        <v>321</v>
      </c>
      <c r="P16" s="179"/>
      <c r="Q16" s="109"/>
      <c r="R16" s="100"/>
    </row>
    <row r="17" spans="1:45" ht="83.25" customHeight="1">
      <c r="A17" s="114"/>
      <c r="B17" s="370"/>
      <c r="C17" s="372"/>
      <c r="D17" s="361"/>
      <c r="E17" s="357"/>
      <c r="F17" s="172" t="s">
        <v>333</v>
      </c>
      <c r="G17" s="99">
        <v>481812.97</v>
      </c>
      <c r="H17" s="245" t="s">
        <v>491</v>
      </c>
      <c r="I17" s="172" t="s">
        <v>376</v>
      </c>
      <c r="J17" s="172"/>
      <c r="K17" s="172" t="s">
        <v>523</v>
      </c>
      <c r="L17" s="174">
        <v>1144092.5</v>
      </c>
      <c r="M17" s="172"/>
      <c r="N17" s="172" t="s">
        <v>326</v>
      </c>
      <c r="O17" s="130"/>
      <c r="P17" s="214"/>
      <c r="Q17" s="302"/>
      <c r="R17" s="100"/>
    </row>
    <row r="18" spans="1:45" s="140" customFormat="1" ht="144" customHeight="1" thickBot="1">
      <c r="A18" s="114"/>
      <c r="B18" s="371"/>
      <c r="C18" s="197"/>
      <c r="D18" s="228"/>
      <c r="E18" s="358"/>
      <c r="F18" s="211" t="s">
        <v>77</v>
      </c>
      <c r="G18" s="98">
        <v>2278554</v>
      </c>
      <c r="H18" s="305" t="s">
        <v>572</v>
      </c>
      <c r="I18" s="328" t="s">
        <v>549</v>
      </c>
      <c r="J18" s="211"/>
      <c r="K18" s="241"/>
      <c r="L18" s="211"/>
      <c r="M18" s="98"/>
      <c r="N18" s="211"/>
      <c r="O18" s="211"/>
      <c r="P18" s="211"/>
      <c r="Q18" s="110"/>
      <c r="R18" s="100"/>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row>
    <row r="19" spans="1:45" ht="66" customHeight="1">
      <c r="A19" s="114"/>
      <c r="B19" s="370">
        <v>4</v>
      </c>
      <c r="C19" s="223">
        <v>269832</v>
      </c>
      <c r="D19" s="225">
        <v>41592</v>
      </c>
      <c r="E19" s="357" t="s">
        <v>311</v>
      </c>
      <c r="F19" s="120" t="s">
        <v>95</v>
      </c>
      <c r="G19" s="146">
        <v>0</v>
      </c>
      <c r="H19" s="182" t="s">
        <v>367</v>
      </c>
      <c r="I19" s="182" t="s">
        <v>417</v>
      </c>
      <c r="J19" s="120" t="s">
        <v>375</v>
      </c>
      <c r="K19" s="120" t="s">
        <v>375</v>
      </c>
      <c r="L19" s="120"/>
      <c r="M19" s="120"/>
      <c r="N19" s="121"/>
      <c r="O19" s="120"/>
      <c r="P19" s="120"/>
      <c r="Q19" s="122"/>
      <c r="R19" s="100"/>
    </row>
    <row r="20" spans="1:45" ht="90">
      <c r="A20" s="114"/>
      <c r="B20" s="370"/>
      <c r="C20" s="158"/>
      <c r="D20" s="226"/>
      <c r="E20" s="357"/>
      <c r="F20" s="172" t="s">
        <v>72</v>
      </c>
      <c r="G20" s="99">
        <v>0</v>
      </c>
      <c r="H20" s="158" t="s">
        <v>409</v>
      </c>
      <c r="I20" s="158" t="s">
        <v>437</v>
      </c>
      <c r="J20" s="172" t="s">
        <v>322</v>
      </c>
      <c r="K20" s="172"/>
      <c r="L20" s="148">
        <v>1836450.17</v>
      </c>
      <c r="M20" s="172" t="s">
        <v>324</v>
      </c>
      <c r="N20" s="149" t="s">
        <v>390</v>
      </c>
      <c r="O20" s="128" t="s">
        <v>321</v>
      </c>
      <c r="P20" s="172" t="s">
        <v>557</v>
      </c>
      <c r="Q20" s="109" t="s">
        <v>325</v>
      </c>
      <c r="R20" s="100"/>
    </row>
    <row r="21" spans="1:45" ht="45">
      <c r="A21" s="114"/>
      <c r="B21" s="370"/>
      <c r="C21" s="224"/>
      <c r="D21" s="227"/>
      <c r="E21" s="357"/>
      <c r="F21" s="214" t="s">
        <v>393</v>
      </c>
      <c r="G21" s="150">
        <v>0</v>
      </c>
      <c r="H21" s="147" t="s">
        <v>410</v>
      </c>
      <c r="I21" s="158" t="s">
        <v>407</v>
      </c>
      <c r="J21" s="214"/>
      <c r="K21" s="172" t="s">
        <v>323</v>
      </c>
      <c r="L21" s="148">
        <v>197579.2</v>
      </c>
      <c r="M21" s="172" t="s">
        <v>411</v>
      </c>
      <c r="N21" s="149" t="s">
        <v>390</v>
      </c>
      <c r="O21" s="130"/>
      <c r="P21" s="172" t="s">
        <v>557</v>
      </c>
      <c r="Q21" s="125"/>
      <c r="R21" s="100"/>
    </row>
    <row r="22" spans="1:45" s="140" customFormat="1" ht="112.5" customHeight="1" thickBot="1">
      <c r="A22" s="114"/>
      <c r="B22" s="371"/>
      <c r="C22" s="197"/>
      <c r="D22" s="228"/>
      <c r="E22" s="358"/>
      <c r="F22" s="211" t="s">
        <v>77</v>
      </c>
      <c r="G22" s="303">
        <v>9660</v>
      </c>
      <c r="H22" s="173" t="s">
        <v>548</v>
      </c>
      <c r="I22" s="262" t="s">
        <v>573</v>
      </c>
      <c r="J22" s="211"/>
      <c r="K22" s="242"/>
      <c r="L22" s="211"/>
      <c r="M22" s="98"/>
      <c r="N22" s="211"/>
      <c r="O22" s="211"/>
      <c r="P22" s="211"/>
      <c r="Q22" s="110"/>
      <c r="R22" s="100"/>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row>
    <row r="23" spans="1:45" ht="66" customHeight="1">
      <c r="A23" s="114"/>
      <c r="B23" s="353">
        <v>5</v>
      </c>
      <c r="C23" s="210"/>
      <c r="D23" s="201"/>
      <c r="E23" s="342" t="s">
        <v>415</v>
      </c>
      <c r="F23" s="210" t="s">
        <v>95</v>
      </c>
      <c r="G23" s="97">
        <v>0</v>
      </c>
      <c r="H23" s="144" t="s">
        <v>367</v>
      </c>
      <c r="I23" s="151" t="s">
        <v>387</v>
      </c>
      <c r="J23" s="210" t="s">
        <v>375</v>
      </c>
      <c r="K23" s="210" t="s">
        <v>375</v>
      </c>
      <c r="L23" s="117"/>
      <c r="M23" s="126"/>
      <c r="N23" s="126"/>
      <c r="O23" s="126"/>
      <c r="P23" s="126"/>
      <c r="Q23" s="127"/>
      <c r="R23" s="100"/>
    </row>
    <row r="24" spans="1:45" ht="90">
      <c r="A24" s="114"/>
      <c r="B24" s="354"/>
      <c r="C24" s="172"/>
      <c r="D24" s="202"/>
      <c r="E24" s="357"/>
      <c r="F24" s="128" t="s">
        <v>72</v>
      </c>
      <c r="G24" s="159">
        <v>0</v>
      </c>
      <c r="H24" s="182" t="s">
        <v>543</v>
      </c>
      <c r="I24" s="248" t="s">
        <v>419</v>
      </c>
      <c r="J24" s="128" t="s">
        <v>319</v>
      </c>
      <c r="K24" s="128"/>
      <c r="L24" s="152">
        <v>3701972.11</v>
      </c>
      <c r="M24" s="128" t="s">
        <v>473</v>
      </c>
      <c r="N24" s="128" t="s">
        <v>329</v>
      </c>
      <c r="O24" s="128" t="s">
        <v>321</v>
      </c>
      <c r="P24" s="128"/>
      <c r="Q24" s="129"/>
      <c r="R24" s="100"/>
    </row>
    <row r="25" spans="1:45" ht="45">
      <c r="A25" s="114"/>
      <c r="B25" s="355"/>
      <c r="C25" s="214"/>
      <c r="D25" s="213"/>
      <c r="E25" s="357"/>
      <c r="F25" s="214" t="s">
        <v>393</v>
      </c>
      <c r="G25" s="160">
        <v>78642.13</v>
      </c>
      <c r="H25" s="147" t="s">
        <v>468</v>
      </c>
      <c r="I25" s="249" t="s">
        <v>407</v>
      </c>
      <c r="J25" s="128"/>
      <c r="K25" s="128" t="s">
        <v>320</v>
      </c>
      <c r="L25" s="152">
        <v>453431.52</v>
      </c>
      <c r="M25" s="128" t="s">
        <v>474</v>
      </c>
      <c r="N25" s="128" t="s">
        <v>329</v>
      </c>
      <c r="O25" s="130"/>
      <c r="P25" s="130"/>
      <c r="Q25" s="131"/>
      <c r="R25" s="100"/>
    </row>
    <row r="26" spans="1:45" ht="84.75" customHeight="1">
      <c r="A26" s="114"/>
      <c r="B26" s="355"/>
      <c r="C26" s="214"/>
      <c r="D26" s="213"/>
      <c r="E26" s="357"/>
      <c r="F26" s="214" t="s">
        <v>447</v>
      </c>
      <c r="G26" s="194"/>
      <c r="H26" s="219" t="s">
        <v>468</v>
      </c>
      <c r="I26" s="219" t="s">
        <v>524</v>
      </c>
      <c r="J26" s="128" t="s">
        <v>449</v>
      </c>
      <c r="K26" s="128"/>
      <c r="L26" s="152">
        <v>1075397.76</v>
      </c>
      <c r="M26" s="128" t="s">
        <v>451</v>
      </c>
      <c r="N26" s="128" t="s">
        <v>452</v>
      </c>
      <c r="O26" s="128" t="s">
        <v>321</v>
      </c>
      <c r="P26" s="130"/>
      <c r="Q26" s="131"/>
      <c r="R26" s="100"/>
    </row>
    <row r="27" spans="1:45" ht="45">
      <c r="A27" s="114"/>
      <c r="B27" s="355"/>
      <c r="C27" s="214"/>
      <c r="D27" s="213"/>
      <c r="E27" s="357"/>
      <c r="F27" s="214" t="s">
        <v>448</v>
      </c>
      <c r="G27" s="160"/>
      <c r="H27" s="219" t="s">
        <v>468</v>
      </c>
      <c r="I27" s="219" t="s">
        <v>524</v>
      </c>
      <c r="J27" s="128"/>
      <c r="K27" s="128" t="s">
        <v>450</v>
      </c>
      <c r="L27" s="174">
        <v>133688.85999999999</v>
      </c>
      <c r="M27" s="128"/>
      <c r="N27" s="128"/>
      <c r="O27" s="130"/>
      <c r="P27" s="130"/>
      <c r="Q27" s="131"/>
      <c r="R27" s="100"/>
    </row>
    <row r="28" spans="1:45" s="140" customFormat="1" ht="127.5" customHeight="1" thickBot="1">
      <c r="A28" s="114"/>
      <c r="B28" s="356"/>
      <c r="C28" s="211"/>
      <c r="D28" s="203"/>
      <c r="E28" s="358"/>
      <c r="F28" s="211" t="s">
        <v>77</v>
      </c>
      <c r="G28" s="98">
        <v>1554612</v>
      </c>
      <c r="H28" s="196" t="s">
        <v>574</v>
      </c>
      <c r="I28" s="331" t="s">
        <v>575</v>
      </c>
      <c r="J28" s="221"/>
      <c r="K28" s="221"/>
      <c r="L28" s="222"/>
      <c r="M28" s="221"/>
      <c r="N28" s="221"/>
      <c r="O28" s="162"/>
      <c r="P28" s="162"/>
      <c r="Q28" s="163"/>
      <c r="R28" s="100"/>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1:45" ht="99.75" customHeight="1">
      <c r="A29" s="114"/>
      <c r="B29" s="353">
        <v>6</v>
      </c>
      <c r="C29" s="210"/>
      <c r="D29" s="201"/>
      <c r="E29" s="374" t="s">
        <v>328</v>
      </c>
      <c r="F29" s="210" t="s">
        <v>95</v>
      </c>
      <c r="G29" s="97">
        <v>0</v>
      </c>
      <c r="H29" s="144" t="s">
        <v>356</v>
      </c>
      <c r="I29" s="144" t="s">
        <v>391</v>
      </c>
      <c r="J29" s="210" t="s">
        <v>375</v>
      </c>
      <c r="K29" s="210" t="s">
        <v>375</v>
      </c>
      <c r="L29" s="102"/>
      <c r="M29" s="126"/>
      <c r="N29" s="126"/>
      <c r="O29" s="126"/>
      <c r="P29" s="126"/>
      <c r="Q29" s="127"/>
      <c r="R29" s="100"/>
    </row>
    <row r="30" spans="1:45" ht="122.25" customHeight="1">
      <c r="A30" s="114"/>
      <c r="B30" s="354"/>
      <c r="C30" s="172"/>
      <c r="D30" s="202"/>
      <c r="E30" s="375"/>
      <c r="F30" s="128" t="s">
        <v>72</v>
      </c>
      <c r="G30" s="229">
        <v>178475</v>
      </c>
      <c r="H30" s="245" t="s">
        <v>544</v>
      </c>
      <c r="I30" s="147" t="s">
        <v>407</v>
      </c>
      <c r="J30" s="186" t="s">
        <v>330</v>
      </c>
      <c r="K30" s="120"/>
      <c r="L30" s="176">
        <v>4110224.82</v>
      </c>
      <c r="M30" s="120" t="s">
        <v>475</v>
      </c>
      <c r="N30" s="128" t="s">
        <v>331</v>
      </c>
      <c r="O30" s="128" t="s">
        <v>321</v>
      </c>
      <c r="P30" s="128"/>
      <c r="Q30" s="129"/>
      <c r="R30" s="100"/>
    </row>
    <row r="31" spans="1:45" ht="84.75" customHeight="1">
      <c r="A31" s="114"/>
      <c r="B31" s="355"/>
      <c r="C31" s="214"/>
      <c r="D31" s="213"/>
      <c r="E31" s="376"/>
      <c r="F31" s="130" t="s">
        <v>393</v>
      </c>
      <c r="G31" s="194">
        <v>65481</v>
      </c>
      <c r="H31" s="245" t="s">
        <v>491</v>
      </c>
      <c r="I31" s="147" t="s">
        <v>407</v>
      </c>
      <c r="J31" s="189"/>
      <c r="K31" s="172" t="s">
        <v>392</v>
      </c>
      <c r="L31" s="176">
        <v>483847.2</v>
      </c>
      <c r="M31" s="172"/>
      <c r="N31" s="128" t="s">
        <v>331</v>
      </c>
      <c r="O31" s="130"/>
      <c r="P31" s="130"/>
      <c r="Q31" s="131"/>
      <c r="R31" s="100"/>
    </row>
    <row r="32" spans="1:45" s="140" customFormat="1" ht="137.25" customHeight="1" thickBot="1">
      <c r="A32" s="114"/>
      <c r="B32" s="356"/>
      <c r="C32" s="211"/>
      <c r="D32" s="203"/>
      <c r="E32" s="377"/>
      <c r="F32" s="211" t="s">
        <v>77</v>
      </c>
      <c r="G32" s="98">
        <v>59931</v>
      </c>
      <c r="H32" s="306" t="s">
        <v>576</v>
      </c>
      <c r="I32" s="329" t="s">
        <v>577</v>
      </c>
      <c r="J32" s="200"/>
      <c r="K32" s="200"/>
      <c r="L32" s="177"/>
      <c r="M32" s="200"/>
      <c r="N32" s="162"/>
      <c r="O32" s="162"/>
      <c r="P32" s="162"/>
      <c r="Q32" s="163"/>
      <c r="R32" s="100"/>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row>
    <row r="33" spans="1:44" ht="111" customHeight="1">
      <c r="B33" s="350">
        <v>7</v>
      </c>
      <c r="C33" s="210"/>
      <c r="D33" s="201"/>
      <c r="E33" s="347" t="s">
        <v>357</v>
      </c>
      <c r="F33" s="210" t="s">
        <v>337</v>
      </c>
      <c r="G33" s="97">
        <v>0</v>
      </c>
      <c r="H33" s="182" t="s">
        <v>388</v>
      </c>
      <c r="I33" s="183" t="s">
        <v>379</v>
      </c>
      <c r="J33" s="210" t="s">
        <v>375</v>
      </c>
      <c r="K33" s="210" t="s">
        <v>375</v>
      </c>
      <c r="L33" s="136"/>
      <c r="M33" s="210"/>
      <c r="N33" s="210"/>
      <c r="O33" s="210"/>
      <c r="P33" s="210"/>
      <c r="Q33" s="108"/>
    </row>
    <row r="34" spans="1:44" ht="56.25" customHeight="1">
      <c r="B34" s="351"/>
      <c r="C34" s="172"/>
      <c r="D34" s="202"/>
      <c r="E34" s="348"/>
      <c r="F34" s="172" t="s">
        <v>345</v>
      </c>
      <c r="G34" s="99">
        <v>0</v>
      </c>
      <c r="H34" s="147" t="s">
        <v>335</v>
      </c>
      <c r="I34" s="172" t="s">
        <v>376</v>
      </c>
      <c r="J34" s="172"/>
      <c r="K34" s="172" t="s">
        <v>375</v>
      </c>
      <c r="L34" s="137"/>
      <c r="M34" s="172"/>
      <c r="N34" s="172"/>
      <c r="O34" s="172"/>
      <c r="P34" s="172"/>
      <c r="Q34" s="109"/>
    </row>
    <row r="35" spans="1:44" ht="106.5" customHeight="1">
      <c r="B35" s="351"/>
      <c r="C35" s="172"/>
      <c r="D35" s="202"/>
      <c r="E35" s="348"/>
      <c r="F35" s="172" t="s">
        <v>72</v>
      </c>
      <c r="G35" s="193">
        <v>116032</v>
      </c>
      <c r="H35" s="219" t="s">
        <v>508</v>
      </c>
      <c r="I35" s="190" t="s">
        <v>407</v>
      </c>
      <c r="J35" s="120" t="s">
        <v>438</v>
      </c>
      <c r="K35" s="120"/>
      <c r="L35" s="175">
        <v>3874840.02</v>
      </c>
      <c r="M35" s="120" t="s">
        <v>475</v>
      </c>
      <c r="N35" s="172" t="s">
        <v>412</v>
      </c>
      <c r="O35" s="99" t="s">
        <v>416</v>
      </c>
      <c r="P35" s="172"/>
      <c r="Q35" s="109"/>
    </row>
    <row r="36" spans="1:44" ht="91.5" customHeight="1">
      <c r="B36" s="351"/>
      <c r="C36" s="172"/>
      <c r="D36" s="202"/>
      <c r="E36" s="348"/>
      <c r="F36" s="172" t="s">
        <v>420</v>
      </c>
      <c r="G36" s="99">
        <v>0</v>
      </c>
      <c r="H36" s="173" t="s">
        <v>444</v>
      </c>
      <c r="I36" s="172" t="s">
        <v>376</v>
      </c>
      <c r="J36" s="214"/>
      <c r="K36" s="214" t="s">
        <v>439</v>
      </c>
      <c r="L36" s="161"/>
      <c r="M36" s="214"/>
      <c r="N36" s="172"/>
      <c r="O36" s="172"/>
      <c r="P36" s="172"/>
      <c r="Q36" s="109"/>
    </row>
    <row r="37" spans="1:44" s="140" customFormat="1" ht="117" customHeight="1" thickBot="1">
      <c r="A37" s="102"/>
      <c r="B37" s="352"/>
      <c r="C37" s="211"/>
      <c r="D37" s="203"/>
      <c r="E37" s="349"/>
      <c r="F37" s="211" t="s">
        <v>77</v>
      </c>
      <c r="G37" s="98">
        <v>1100000</v>
      </c>
      <c r="H37" s="173" t="s">
        <v>578</v>
      </c>
      <c r="I37" s="262"/>
      <c r="J37" s="214"/>
      <c r="K37" s="214"/>
      <c r="L37" s="161"/>
      <c r="M37" s="214"/>
      <c r="N37" s="207"/>
      <c r="O37" s="211"/>
      <c r="P37" s="211"/>
      <c r="Q37" s="110"/>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row>
    <row r="38" spans="1:44" ht="153.75" customHeight="1">
      <c r="A38" s="111"/>
      <c r="B38" s="369">
        <v>8</v>
      </c>
      <c r="C38" s="210">
        <v>273254</v>
      </c>
      <c r="D38" s="201">
        <v>41883</v>
      </c>
      <c r="E38" s="342" t="s">
        <v>342</v>
      </c>
      <c r="F38" s="210" t="s">
        <v>95</v>
      </c>
      <c r="G38" s="97">
        <v>0</v>
      </c>
      <c r="H38" s="144" t="s">
        <v>421</v>
      </c>
      <c r="I38" s="210" t="s">
        <v>422</v>
      </c>
      <c r="J38" s="210" t="s">
        <v>378</v>
      </c>
      <c r="K38" s="210"/>
      <c r="L38" s="117" t="s">
        <v>377</v>
      </c>
      <c r="M38" s="210">
        <v>240</v>
      </c>
      <c r="N38" s="210" t="s">
        <v>395</v>
      </c>
      <c r="O38" s="210" t="s">
        <v>554</v>
      </c>
      <c r="P38" s="210"/>
      <c r="Q38" s="108"/>
      <c r="R38" s="100"/>
    </row>
    <row r="39" spans="1:44" ht="74.25" customHeight="1">
      <c r="A39" s="111"/>
      <c r="B39" s="370"/>
      <c r="C39" s="199"/>
      <c r="D39" s="212"/>
      <c r="E39" s="357"/>
      <c r="F39" s="172" t="s">
        <v>332</v>
      </c>
      <c r="G39" s="99">
        <v>0</v>
      </c>
      <c r="H39" s="164" t="s">
        <v>406</v>
      </c>
      <c r="I39" s="172" t="s">
        <v>376</v>
      </c>
      <c r="J39" s="172"/>
      <c r="K39" s="172" t="s">
        <v>375</v>
      </c>
      <c r="L39" s="152"/>
      <c r="M39" s="172">
        <v>280</v>
      </c>
      <c r="N39" s="202" t="s">
        <v>395</v>
      </c>
      <c r="O39" s="172"/>
      <c r="P39" s="172"/>
      <c r="Q39" s="109"/>
      <c r="R39" s="100"/>
    </row>
    <row r="40" spans="1:44" ht="111.75" customHeight="1">
      <c r="A40" s="111"/>
      <c r="B40" s="370"/>
      <c r="C40" s="199"/>
      <c r="D40" s="212"/>
      <c r="E40" s="357"/>
      <c r="F40" s="172" t="s">
        <v>72</v>
      </c>
      <c r="G40" s="193">
        <v>29811225.329999998</v>
      </c>
      <c r="H40" s="245" t="s">
        <v>588</v>
      </c>
      <c r="I40" s="319" t="s">
        <v>525</v>
      </c>
      <c r="J40" s="199" t="s">
        <v>440</v>
      </c>
      <c r="K40" s="199"/>
      <c r="L40" s="250">
        <v>275283666.42000002</v>
      </c>
      <c r="M40" s="185" t="s">
        <v>441</v>
      </c>
      <c r="N40" s="202">
        <v>44548</v>
      </c>
      <c r="O40" s="199"/>
      <c r="P40" s="199"/>
      <c r="Q40" s="119"/>
      <c r="R40" s="100"/>
    </row>
    <row r="41" spans="1:44" ht="111.75" customHeight="1">
      <c r="A41" s="111"/>
      <c r="B41" s="370"/>
      <c r="C41" s="199"/>
      <c r="D41" s="212"/>
      <c r="E41" s="357"/>
      <c r="F41" s="172" t="s">
        <v>77</v>
      </c>
      <c r="G41" s="99"/>
      <c r="H41" s="245" t="s">
        <v>583</v>
      </c>
      <c r="I41" s="335"/>
      <c r="J41" s="199"/>
      <c r="K41" s="199"/>
      <c r="L41" s="250"/>
      <c r="M41" s="185"/>
      <c r="N41" s="212"/>
      <c r="O41" s="199"/>
      <c r="P41" s="199"/>
      <c r="Q41" s="119"/>
      <c r="R41" s="100"/>
    </row>
    <row r="42" spans="1:44" ht="110.25" customHeight="1" thickBot="1">
      <c r="A42" s="111"/>
      <c r="B42" s="371"/>
      <c r="C42" s="211"/>
      <c r="D42" s="203"/>
      <c r="E42" s="358"/>
      <c r="F42" s="211" t="s">
        <v>414</v>
      </c>
      <c r="G42" s="231">
        <v>1419582.56</v>
      </c>
      <c r="H42" s="258" t="s">
        <v>482</v>
      </c>
      <c r="I42" s="192" t="s">
        <v>376</v>
      </c>
      <c r="J42" s="211"/>
      <c r="K42" s="211" t="s">
        <v>442</v>
      </c>
      <c r="L42" s="251">
        <v>5886771.1799999997</v>
      </c>
      <c r="M42" s="178"/>
      <c r="N42" s="212">
        <v>44548</v>
      </c>
      <c r="O42" s="211"/>
      <c r="P42" s="211"/>
      <c r="Q42" s="110"/>
      <c r="R42" s="100"/>
    </row>
    <row r="43" spans="1:44" ht="138.75" customHeight="1">
      <c r="A43" s="111"/>
      <c r="B43" s="369">
        <v>9</v>
      </c>
      <c r="C43" s="210">
        <v>303267</v>
      </c>
      <c r="D43" s="201">
        <v>43145</v>
      </c>
      <c r="E43" s="342" t="s">
        <v>343</v>
      </c>
      <c r="F43" s="120" t="s">
        <v>95</v>
      </c>
      <c r="G43" s="146">
        <v>0</v>
      </c>
      <c r="H43" s="182" t="s">
        <v>423</v>
      </c>
      <c r="I43" s="120" t="s">
        <v>405</v>
      </c>
      <c r="J43" s="210" t="s">
        <v>344</v>
      </c>
      <c r="K43" s="210"/>
      <c r="L43" s="97">
        <v>4512691.7</v>
      </c>
      <c r="M43" s="210">
        <v>210</v>
      </c>
      <c r="N43" s="201">
        <v>43432</v>
      </c>
      <c r="O43" s="210" t="s">
        <v>555</v>
      </c>
      <c r="P43" s="210"/>
      <c r="Q43" s="108"/>
      <c r="R43" s="100"/>
    </row>
    <row r="44" spans="1:44" ht="63" customHeight="1">
      <c r="A44" s="111"/>
      <c r="B44" s="370"/>
      <c r="C44" s="199"/>
      <c r="D44" s="212"/>
      <c r="E44" s="357"/>
      <c r="F44" s="172" t="s">
        <v>332</v>
      </c>
      <c r="G44" s="99">
        <v>0</v>
      </c>
      <c r="H44" s="164" t="s">
        <v>406</v>
      </c>
      <c r="I44" s="172" t="s">
        <v>376</v>
      </c>
      <c r="J44" s="172"/>
      <c r="K44" s="172" t="s">
        <v>375</v>
      </c>
      <c r="L44" s="172" t="s">
        <v>376</v>
      </c>
      <c r="M44" s="172">
        <v>230</v>
      </c>
      <c r="N44" s="202">
        <v>43432</v>
      </c>
      <c r="O44" s="142"/>
      <c r="P44" s="138"/>
      <c r="Q44" s="109"/>
      <c r="R44" s="100"/>
    </row>
    <row r="45" spans="1:44" ht="110.25" customHeight="1">
      <c r="A45" s="111"/>
      <c r="B45" s="370"/>
      <c r="C45" s="199"/>
      <c r="D45" s="212"/>
      <c r="E45" s="357"/>
      <c r="F45" s="199" t="s">
        <v>72</v>
      </c>
      <c r="G45" s="230">
        <v>33365659.879999999</v>
      </c>
      <c r="H45" s="320" t="s">
        <v>589</v>
      </c>
      <c r="I45" s="189" t="s">
        <v>526</v>
      </c>
      <c r="J45" s="199" t="s">
        <v>453</v>
      </c>
      <c r="K45" s="199"/>
      <c r="L45" s="174">
        <v>366362860.19999999</v>
      </c>
      <c r="M45" s="199">
        <v>1080</v>
      </c>
      <c r="N45" s="202">
        <v>44589</v>
      </c>
      <c r="O45" s="172"/>
      <c r="P45" s="138"/>
      <c r="Q45" s="119"/>
      <c r="R45" s="100"/>
    </row>
    <row r="46" spans="1:44" ht="110.25" customHeight="1">
      <c r="A46" s="111"/>
      <c r="B46" s="370"/>
      <c r="C46" s="199"/>
      <c r="D46" s="212"/>
      <c r="E46" s="357"/>
      <c r="F46" s="172" t="s">
        <v>77</v>
      </c>
      <c r="G46" s="99"/>
      <c r="H46" s="245" t="s">
        <v>583</v>
      </c>
      <c r="I46" s="322"/>
      <c r="J46" s="199"/>
      <c r="K46" s="199"/>
      <c r="L46" s="333"/>
      <c r="M46" s="199"/>
      <c r="N46" s="212"/>
      <c r="O46" s="214"/>
      <c r="P46" s="334"/>
      <c r="Q46" s="119"/>
      <c r="R46" s="100"/>
    </row>
    <row r="47" spans="1:44" ht="91.5" customHeight="1" thickBot="1">
      <c r="A47" s="111"/>
      <c r="B47" s="371"/>
      <c r="C47" s="211"/>
      <c r="D47" s="203"/>
      <c r="E47" s="358"/>
      <c r="F47" s="211" t="s">
        <v>333</v>
      </c>
      <c r="G47" s="231">
        <v>5849426.4699999997</v>
      </c>
      <c r="H47" s="320" t="s">
        <v>482</v>
      </c>
      <c r="I47" s="322" t="s">
        <v>418</v>
      </c>
      <c r="J47" s="211"/>
      <c r="K47" s="211" t="s">
        <v>454</v>
      </c>
      <c r="L47" s="252">
        <v>11978145.35</v>
      </c>
      <c r="M47" s="211">
        <v>1160</v>
      </c>
      <c r="N47" s="212">
        <v>44589</v>
      </c>
      <c r="O47" s="211"/>
      <c r="P47" s="211"/>
      <c r="Q47" s="110"/>
      <c r="R47" s="100"/>
    </row>
    <row r="48" spans="1:44" ht="176.25" customHeight="1">
      <c r="A48" s="111"/>
      <c r="B48" s="369">
        <v>10</v>
      </c>
      <c r="C48" s="210">
        <v>277717</v>
      </c>
      <c r="D48" s="201">
        <v>42234</v>
      </c>
      <c r="E48" s="342" t="s">
        <v>336</v>
      </c>
      <c r="F48" s="342" t="s">
        <v>95</v>
      </c>
      <c r="G48" s="323">
        <v>0</v>
      </c>
      <c r="H48" s="324" t="s">
        <v>550</v>
      </c>
      <c r="I48" s="199" t="s">
        <v>512</v>
      </c>
      <c r="J48" s="321" t="s">
        <v>375</v>
      </c>
      <c r="K48" s="280"/>
      <c r="L48" s="206"/>
      <c r="M48" s="206"/>
      <c r="N48" s="210"/>
      <c r="O48" s="210"/>
      <c r="P48" s="210"/>
      <c r="Q48" s="108"/>
      <c r="R48" s="100"/>
    </row>
    <row r="49" spans="1:46" ht="64.5" customHeight="1">
      <c r="A49" s="111"/>
      <c r="B49" s="370"/>
      <c r="C49" s="199"/>
      <c r="D49" s="212"/>
      <c r="E49" s="357"/>
      <c r="F49" s="343"/>
      <c r="G49" s="146"/>
      <c r="H49" s="196"/>
      <c r="I49" s="120"/>
      <c r="J49" s="257"/>
      <c r="K49" s="281"/>
      <c r="L49" s="135"/>
      <c r="M49" s="135"/>
      <c r="N49" s="120"/>
      <c r="O49" s="120"/>
      <c r="P49" s="120"/>
      <c r="Q49" s="122"/>
      <c r="R49" s="100"/>
    </row>
    <row r="50" spans="1:46" ht="31.5" customHeight="1">
      <c r="A50" s="111"/>
      <c r="B50" s="370"/>
      <c r="C50" s="199"/>
      <c r="D50" s="212"/>
      <c r="E50" s="357"/>
      <c r="F50" s="172" t="s">
        <v>332</v>
      </c>
      <c r="G50" s="99">
        <v>0</v>
      </c>
      <c r="H50" s="147" t="s">
        <v>590</v>
      </c>
      <c r="I50" s="172" t="s">
        <v>418</v>
      </c>
      <c r="J50" s="266"/>
      <c r="K50" s="257" t="s">
        <v>375</v>
      </c>
      <c r="L50" s="142"/>
      <c r="M50" s="142"/>
      <c r="N50" s="172"/>
      <c r="O50" s="172"/>
      <c r="P50" s="172"/>
      <c r="Q50" s="109"/>
      <c r="R50" s="100"/>
    </row>
    <row r="51" spans="1:46" ht="136.5" customHeight="1">
      <c r="A51" s="111"/>
      <c r="B51" s="370"/>
      <c r="C51" s="199"/>
      <c r="D51" s="212"/>
      <c r="E51" s="357"/>
      <c r="F51" s="172" t="s">
        <v>72</v>
      </c>
      <c r="G51" s="193">
        <v>857572.95</v>
      </c>
      <c r="H51" s="324" t="s">
        <v>551</v>
      </c>
      <c r="I51" s="120" t="s">
        <v>527</v>
      </c>
      <c r="J51" s="179"/>
      <c r="K51" s="179"/>
      <c r="L51" s="172"/>
      <c r="M51" s="172"/>
      <c r="N51" s="172"/>
      <c r="O51" s="172"/>
      <c r="P51" s="172"/>
      <c r="Q51" s="109"/>
      <c r="R51" s="100"/>
    </row>
    <row r="52" spans="1:46" ht="83.25" customHeight="1">
      <c r="A52" s="111"/>
      <c r="B52" s="370"/>
      <c r="C52" s="199"/>
      <c r="D52" s="212"/>
      <c r="E52" s="357"/>
      <c r="F52" s="199" t="s">
        <v>333</v>
      </c>
      <c r="G52" s="145">
        <v>106035.6</v>
      </c>
      <c r="H52" s="172" t="s">
        <v>418</v>
      </c>
      <c r="I52" s="172" t="s">
        <v>528</v>
      </c>
      <c r="J52" s="179"/>
      <c r="K52" s="179"/>
      <c r="L52" s="172"/>
      <c r="M52" s="199"/>
      <c r="N52" s="199"/>
      <c r="O52" s="199"/>
      <c r="P52" s="199"/>
      <c r="Q52" s="119"/>
      <c r="R52" s="100"/>
    </row>
    <row r="53" spans="1:46" ht="81.75" customHeight="1" thickBot="1">
      <c r="A53" s="111"/>
      <c r="B53" s="371"/>
      <c r="C53" s="211"/>
      <c r="D53" s="203"/>
      <c r="E53" s="358"/>
      <c r="F53" s="211" t="s">
        <v>77</v>
      </c>
      <c r="G53" s="307">
        <v>0</v>
      </c>
      <c r="H53" s="306" t="s">
        <v>504</v>
      </c>
      <c r="I53" s="172" t="s">
        <v>418</v>
      </c>
      <c r="J53" s="180"/>
      <c r="K53" s="180"/>
      <c r="L53" s="199" t="s">
        <v>455</v>
      </c>
      <c r="M53" s="211"/>
      <c r="N53" s="211"/>
      <c r="O53" s="211"/>
      <c r="P53" s="211"/>
      <c r="Q53" s="110"/>
      <c r="R53" s="100"/>
    </row>
    <row r="54" spans="1:46" ht="140.25" customHeight="1">
      <c r="A54" s="114"/>
      <c r="B54" s="350">
        <v>11</v>
      </c>
      <c r="C54" s="347">
        <v>274896</v>
      </c>
      <c r="D54" s="359">
        <v>41597</v>
      </c>
      <c r="E54" s="347" t="s">
        <v>13</v>
      </c>
      <c r="F54" s="210" t="s">
        <v>95</v>
      </c>
      <c r="G54" s="97">
        <v>0</v>
      </c>
      <c r="H54" s="144" t="s">
        <v>362</v>
      </c>
      <c r="I54" s="153" t="s">
        <v>363</v>
      </c>
      <c r="J54" s="210" t="s">
        <v>364</v>
      </c>
      <c r="K54" s="210" t="s">
        <v>365</v>
      </c>
      <c r="L54" s="97">
        <v>60000</v>
      </c>
      <c r="M54" s="210">
        <v>60</v>
      </c>
      <c r="N54" s="210" t="s">
        <v>366</v>
      </c>
      <c r="O54" s="210"/>
      <c r="P54" s="210"/>
      <c r="Q54" s="108"/>
    </row>
    <row r="55" spans="1:46" ht="77.25" customHeight="1">
      <c r="A55" s="114"/>
      <c r="B55" s="351"/>
      <c r="C55" s="348"/>
      <c r="D55" s="360"/>
      <c r="E55" s="348"/>
      <c r="F55" s="172" t="s">
        <v>72</v>
      </c>
      <c r="G55" s="146">
        <v>0</v>
      </c>
      <c r="H55" s="147" t="s">
        <v>483</v>
      </c>
      <c r="I55" s="158" t="s">
        <v>413</v>
      </c>
      <c r="J55" s="172" t="s">
        <v>312</v>
      </c>
      <c r="K55" s="172" t="s">
        <v>313</v>
      </c>
      <c r="L55" s="99" t="s">
        <v>314</v>
      </c>
      <c r="M55" s="172" t="s">
        <v>315</v>
      </c>
      <c r="N55" s="172" t="s">
        <v>316</v>
      </c>
      <c r="O55" s="99">
        <v>37286.9</v>
      </c>
      <c r="P55" s="142"/>
      <c r="Q55" s="109" t="s">
        <v>389</v>
      </c>
    </row>
    <row r="56" spans="1:46" s="140" customFormat="1" ht="118.5" customHeight="1" thickBot="1">
      <c r="A56" s="114"/>
      <c r="B56" s="352"/>
      <c r="C56" s="349"/>
      <c r="D56" s="362"/>
      <c r="E56" s="349"/>
      <c r="F56" s="211" t="s">
        <v>77</v>
      </c>
      <c r="G56" s="303">
        <v>0</v>
      </c>
      <c r="H56" s="147" t="s">
        <v>579</v>
      </c>
      <c r="I56" s="262"/>
      <c r="J56" s="211"/>
      <c r="K56" s="211"/>
      <c r="L56" s="98"/>
      <c r="M56" s="211"/>
      <c r="N56" s="211"/>
      <c r="O56" s="211"/>
      <c r="P56" s="211"/>
      <c r="Q56" s="110"/>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row>
    <row r="57" spans="1:46" ht="60">
      <c r="A57" s="114"/>
      <c r="B57" s="350">
        <v>12</v>
      </c>
      <c r="C57" s="210" t="s">
        <v>61</v>
      </c>
      <c r="D57" s="210" t="s">
        <v>61</v>
      </c>
      <c r="E57" s="347" t="s">
        <v>0</v>
      </c>
      <c r="F57" s="210" t="s">
        <v>72</v>
      </c>
      <c r="G57" s="97">
        <v>0</v>
      </c>
      <c r="H57" s="144" t="s">
        <v>509</v>
      </c>
      <c r="I57" s="210"/>
      <c r="J57" s="210" t="s">
        <v>304</v>
      </c>
      <c r="K57" s="210" t="s">
        <v>305</v>
      </c>
      <c r="L57" s="97">
        <v>50992898.149999999</v>
      </c>
      <c r="M57" s="210" t="s">
        <v>306</v>
      </c>
      <c r="N57" s="201">
        <v>41809</v>
      </c>
      <c r="O57" s="97">
        <v>4145633.99</v>
      </c>
      <c r="P57" s="215" t="s">
        <v>318</v>
      </c>
      <c r="Q57" s="154" t="s">
        <v>307</v>
      </c>
      <c r="R57" s="100"/>
    </row>
    <row r="58" spans="1:46" s="140" customFormat="1" ht="132" customHeight="1" thickBot="1">
      <c r="A58" s="114"/>
      <c r="B58" s="352"/>
      <c r="C58" s="211"/>
      <c r="D58" s="211"/>
      <c r="E58" s="349"/>
      <c r="F58" s="211" t="s">
        <v>77</v>
      </c>
      <c r="G58" s="303">
        <v>76970</v>
      </c>
      <c r="H58" s="147" t="s">
        <v>580</v>
      </c>
      <c r="I58" s="330"/>
      <c r="J58" s="157"/>
      <c r="K58" s="211"/>
      <c r="L58" s="98"/>
      <c r="M58" s="211"/>
      <c r="N58" s="203"/>
      <c r="O58" s="98"/>
      <c r="P58" s="216"/>
      <c r="Q58" s="165"/>
      <c r="R58" s="100"/>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row>
    <row r="59" spans="1:46" ht="30.75" thickBot="1">
      <c r="A59" s="115"/>
      <c r="B59" s="369">
        <v>13</v>
      </c>
      <c r="C59" s="210">
        <v>274698</v>
      </c>
      <c r="D59" s="201">
        <v>41745</v>
      </c>
      <c r="E59" s="399" t="s">
        <v>310</v>
      </c>
      <c r="F59" s="155" t="s">
        <v>95</v>
      </c>
      <c r="G59" s="97">
        <v>0</v>
      </c>
      <c r="H59" s="144" t="s">
        <v>367</v>
      </c>
      <c r="I59" s="210" t="s">
        <v>376</v>
      </c>
      <c r="J59" s="210" t="s">
        <v>375</v>
      </c>
      <c r="K59" s="210" t="s">
        <v>375</v>
      </c>
      <c r="L59" s="210"/>
      <c r="M59" s="210"/>
      <c r="N59" s="210"/>
      <c r="O59" s="210"/>
      <c r="P59" s="210"/>
      <c r="Q59" s="108"/>
      <c r="R59" s="100"/>
    </row>
    <row r="60" spans="1:46" ht="94.5" customHeight="1">
      <c r="A60" s="118" t="s">
        <v>386</v>
      </c>
      <c r="B60" s="370"/>
      <c r="C60" s="172"/>
      <c r="D60" s="202"/>
      <c r="E60" s="400"/>
      <c r="F60" s="156" t="s">
        <v>72</v>
      </c>
      <c r="G60" s="99">
        <v>0</v>
      </c>
      <c r="H60" s="164" t="s">
        <v>510</v>
      </c>
      <c r="I60" s="172" t="s">
        <v>456</v>
      </c>
      <c r="J60" s="172" t="s">
        <v>308</v>
      </c>
      <c r="K60" s="172"/>
      <c r="L60" s="152">
        <v>235421.85</v>
      </c>
      <c r="M60" s="172" t="s">
        <v>309</v>
      </c>
      <c r="N60" s="202">
        <v>42928</v>
      </c>
      <c r="O60" s="172"/>
      <c r="P60" s="172"/>
      <c r="Q60" s="109" t="s">
        <v>327</v>
      </c>
      <c r="R60" s="100"/>
    </row>
    <row r="61" spans="1:46" s="140" customFormat="1" ht="120" customHeight="1" thickBot="1">
      <c r="A61" s="111"/>
      <c r="B61" s="371"/>
      <c r="C61" s="211"/>
      <c r="D61" s="203"/>
      <c r="E61" s="401"/>
      <c r="F61" s="308" t="s">
        <v>77</v>
      </c>
      <c r="G61" s="303">
        <v>194160</v>
      </c>
      <c r="H61" s="147" t="s">
        <v>581</v>
      </c>
      <c r="I61" s="330"/>
      <c r="J61" s="211" t="s">
        <v>385</v>
      </c>
      <c r="K61" s="211"/>
      <c r="L61" s="211"/>
      <c r="M61" s="211"/>
      <c r="N61" s="211"/>
      <c r="O61" s="211"/>
      <c r="P61" s="211"/>
      <c r="Q61" s="110"/>
      <c r="R61" s="100"/>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row>
    <row r="62" spans="1:46" ht="80.25" customHeight="1">
      <c r="B62" s="350">
        <v>14</v>
      </c>
      <c r="C62" s="347"/>
      <c r="D62" s="359"/>
      <c r="E62" s="347" t="s">
        <v>361</v>
      </c>
      <c r="F62" s="210" t="s">
        <v>72</v>
      </c>
      <c r="G62" s="97">
        <v>0</v>
      </c>
      <c r="H62" s="144" t="s">
        <v>511</v>
      </c>
      <c r="I62" s="210"/>
      <c r="J62" s="210" t="s">
        <v>380</v>
      </c>
      <c r="K62" s="210" t="s">
        <v>381</v>
      </c>
      <c r="L62" s="210" t="s">
        <v>382</v>
      </c>
      <c r="M62" s="210" t="s">
        <v>383</v>
      </c>
      <c r="N62" s="210" t="s">
        <v>384</v>
      </c>
      <c r="O62" s="206" t="s">
        <v>61</v>
      </c>
      <c r="P62" s="206" t="s">
        <v>61</v>
      </c>
      <c r="Q62" s="139" t="s">
        <v>61</v>
      </c>
    </row>
    <row r="63" spans="1:46" s="140" customFormat="1" ht="108.75" customHeight="1" thickBot="1">
      <c r="A63" s="102"/>
      <c r="B63" s="352"/>
      <c r="C63" s="349"/>
      <c r="D63" s="362"/>
      <c r="E63" s="349"/>
      <c r="F63" s="211" t="s">
        <v>77</v>
      </c>
      <c r="G63" s="303">
        <v>180000</v>
      </c>
      <c r="H63" s="147" t="s">
        <v>469</v>
      </c>
      <c r="I63" s="330"/>
      <c r="J63" s="211"/>
      <c r="K63" s="211" t="s">
        <v>61</v>
      </c>
      <c r="L63" s="211" t="s">
        <v>61</v>
      </c>
      <c r="M63" s="211" t="s">
        <v>61</v>
      </c>
      <c r="N63" s="211" t="s">
        <v>61</v>
      </c>
      <c r="O63" s="211" t="s">
        <v>61</v>
      </c>
      <c r="P63" s="211" t="s">
        <v>61</v>
      </c>
      <c r="Q63" s="110" t="s">
        <v>61</v>
      </c>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row>
    <row r="64" spans="1:46" ht="63.75" customHeight="1">
      <c r="A64" s="111"/>
      <c r="B64" s="369">
        <v>15</v>
      </c>
      <c r="C64" s="210">
        <v>273121</v>
      </c>
      <c r="D64" s="201">
        <v>41883</v>
      </c>
      <c r="E64" s="342" t="s">
        <v>55</v>
      </c>
      <c r="F64" s="342" t="s">
        <v>95</v>
      </c>
      <c r="G64" s="97">
        <v>0</v>
      </c>
      <c r="H64" s="342" t="s">
        <v>513</v>
      </c>
      <c r="I64" s="342" t="s">
        <v>512</v>
      </c>
      <c r="J64" s="253" t="s">
        <v>375</v>
      </c>
      <c r="K64" s="280"/>
      <c r="L64" s="210"/>
      <c r="M64" s="210"/>
      <c r="N64" s="201"/>
      <c r="O64" s="210"/>
      <c r="P64" s="210"/>
      <c r="Q64" s="108"/>
      <c r="R64" s="100"/>
    </row>
    <row r="65" spans="1:18" ht="63.75" customHeight="1">
      <c r="A65" s="111"/>
      <c r="B65" s="370"/>
      <c r="C65" s="199"/>
      <c r="D65" s="212"/>
      <c r="E65" s="357"/>
      <c r="F65" s="343"/>
      <c r="G65" s="146"/>
      <c r="H65" s="343"/>
      <c r="I65" s="343"/>
      <c r="J65" s="257"/>
      <c r="K65" s="281"/>
      <c r="L65" s="120"/>
      <c r="M65" s="120"/>
      <c r="N65" s="121"/>
      <c r="O65" s="120"/>
      <c r="P65" s="120"/>
      <c r="Q65" s="122"/>
      <c r="R65" s="100"/>
    </row>
    <row r="66" spans="1:18" ht="51.75" customHeight="1">
      <c r="A66" s="111"/>
      <c r="B66" s="370"/>
      <c r="C66" s="199"/>
      <c r="D66" s="212"/>
      <c r="E66" s="357"/>
      <c r="F66" s="172" t="s">
        <v>334</v>
      </c>
      <c r="G66" s="99">
        <v>0</v>
      </c>
      <c r="H66" s="182" t="s">
        <v>457</v>
      </c>
      <c r="I66" s="172" t="s">
        <v>418</v>
      </c>
      <c r="J66" s="266"/>
      <c r="K66" s="254" t="s">
        <v>375</v>
      </c>
      <c r="L66" s="172"/>
      <c r="M66" s="172"/>
      <c r="N66" s="202"/>
      <c r="O66" s="172"/>
      <c r="P66" s="172"/>
      <c r="Q66" s="109"/>
      <c r="R66" s="100"/>
    </row>
    <row r="67" spans="1:18" ht="81.75" customHeight="1">
      <c r="A67" s="111"/>
      <c r="B67" s="370"/>
      <c r="C67" s="199"/>
      <c r="D67" s="212"/>
      <c r="E67" s="357"/>
      <c r="F67" s="172" t="s">
        <v>72</v>
      </c>
      <c r="G67" s="99">
        <v>215740.4</v>
      </c>
      <c r="H67" s="173" t="s">
        <v>513</v>
      </c>
      <c r="I67" s="172" t="s">
        <v>418</v>
      </c>
      <c r="J67" s="142"/>
      <c r="K67" s="172"/>
      <c r="L67" s="172"/>
      <c r="M67" s="172"/>
      <c r="N67" s="202"/>
      <c r="O67" s="172"/>
      <c r="P67" s="172"/>
      <c r="Q67" s="109"/>
      <c r="R67" s="100"/>
    </row>
    <row r="68" spans="1:18" ht="46.5" customHeight="1">
      <c r="A68" s="111"/>
      <c r="B68" s="370"/>
      <c r="C68" s="199"/>
      <c r="D68" s="212"/>
      <c r="E68" s="357"/>
      <c r="F68" s="120" t="s">
        <v>393</v>
      </c>
      <c r="G68" s="232">
        <v>6580</v>
      </c>
      <c r="H68" s="245" t="s">
        <v>484</v>
      </c>
      <c r="I68" s="189" t="s">
        <v>418</v>
      </c>
      <c r="J68" s="135"/>
      <c r="K68" s="120"/>
      <c r="L68" s="120"/>
      <c r="M68" s="120"/>
      <c r="N68" s="121"/>
      <c r="O68" s="120"/>
      <c r="P68" s="120"/>
      <c r="Q68" s="122"/>
      <c r="R68" s="100"/>
    </row>
    <row r="69" spans="1:18" ht="114" customHeight="1" thickBot="1">
      <c r="A69" s="111"/>
      <c r="B69" s="370"/>
      <c r="C69" s="214"/>
      <c r="D69" s="213"/>
      <c r="E69" s="357"/>
      <c r="F69" s="214" t="s">
        <v>77</v>
      </c>
      <c r="G69" s="150">
        <v>0</v>
      </c>
      <c r="H69" s="309" t="s">
        <v>582</v>
      </c>
      <c r="I69" s="332" t="s">
        <v>490</v>
      </c>
      <c r="J69" s="233"/>
      <c r="K69" s="214"/>
      <c r="L69" s="214"/>
      <c r="M69" s="214"/>
      <c r="N69" s="213"/>
      <c r="O69" s="214"/>
      <c r="P69" s="214"/>
      <c r="Q69" s="125"/>
      <c r="R69" s="100"/>
    </row>
    <row r="70" spans="1:18" ht="59.25" customHeight="1">
      <c r="A70" s="111"/>
      <c r="B70" s="350">
        <v>16</v>
      </c>
      <c r="C70" s="206">
        <v>273254</v>
      </c>
      <c r="D70" s="208">
        <v>41883</v>
      </c>
      <c r="E70" s="347" t="s">
        <v>338</v>
      </c>
      <c r="F70" s="342" t="s">
        <v>95</v>
      </c>
      <c r="G70" s="132">
        <v>2907964.81</v>
      </c>
      <c r="H70" s="342" t="s">
        <v>535</v>
      </c>
      <c r="I70" s="342" t="s">
        <v>514</v>
      </c>
      <c r="J70" s="253" t="s">
        <v>317</v>
      </c>
      <c r="K70" s="253"/>
      <c r="L70" s="253" t="s">
        <v>339</v>
      </c>
      <c r="M70" s="253">
        <v>240</v>
      </c>
      <c r="N70" s="253" t="s">
        <v>394</v>
      </c>
      <c r="O70" s="210"/>
      <c r="P70" s="210"/>
      <c r="Q70" s="108"/>
      <c r="R70" s="100"/>
    </row>
    <row r="71" spans="1:18" ht="66.75" customHeight="1">
      <c r="A71" s="111"/>
      <c r="B71" s="393"/>
      <c r="C71" s="135"/>
      <c r="D71" s="235"/>
      <c r="E71" s="343"/>
      <c r="F71" s="343"/>
      <c r="G71" s="195"/>
      <c r="H71" s="343"/>
      <c r="I71" s="343"/>
      <c r="J71" s="257"/>
      <c r="K71" s="257"/>
      <c r="L71" s="257"/>
      <c r="M71" s="257"/>
      <c r="N71" s="257"/>
      <c r="O71" s="120"/>
      <c r="P71" s="120"/>
      <c r="Q71" s="122"/>
      <c r="R71" s="100"/>
    </row>
    <row r="72" spans="1:18" ht="42" customHeight="1">
      <c r="A72" s="111"/>
      <c r="B72" s="351"/>
      <c r="C72" s="142"/>
      <c r="D72" s="138"/>
      <c r="E72" s="348"/>
      <c r="F72" s="172" t="s">
        <v>332</v>
      </c>
      <c r="G72" s="133">
        <v>0</v>
      </c>
      <c r="H72" s="189" t="s">
        <v>418</v>
      </c>
      <c r="I72" s="189" t="s">
        <v>418</v>
      </c>
      <c r="J72" s="254"/>
      <c r="K72" s="254" t="s">
        <v>340</v>
      </c>
      <c r="L72" s="282" t="s">
        <v>341</v>
      </c>
      <c r="M72" s="254">
        <v>270</v>
      </c>
      <c r="N72" s="265" t="s">
        <v>394</v>
      </c>
      <c r="O72" s="172"/>
      <c r="P72" s="172"/>
      <c r="Q72" s="109"/>
      <c r="R72" s="100"/>
    </row>
    <row r="73" spans="1:18" ht="88.5" customHeight="1">
      <c r="A73" s="111"/>
      <c r="B73" s="351"/>
      <c r="C73" s="142"/>
      <c r="D73" s="138"/>
      <c r="E73" s="348"/>
      <c r="F73" s="172" t="s">
        <v>72</v>
      </c>
      <c r="G73" s="193">
        <v>482507.74</v>
      </c>
      <c r="H73" s="219" t="s">
        <v>545</v>
      </c>
      <c r="I73" s="189" t="s">
        <v>529</v>
      </c>
      <c r="J73" s="172"/>
      <c r="K73" s="172"/>
      <c r="L73" s="152" t="s">
        <v>458</v>
      </c>
      <c r="M73" s="172">
        <v>1080</v>
      </c>
      <c r="N73" s="202"/>
      <c r="O73" s="172"/>
      <c r="P73" s="172"/>
      <c r="Q73" s="109"/>
      <c r="R73" s="100"/>
    </row>
    <row r="74" spans="1:18" ht="88.5" customHeight="1">
      <c r="A74" s="111"/>
      <c r="B74" s="351"/>
      <c r="C74" s="142"/>
      <c r="D74" s="138"/>
      <c r="E74" s="348"/>
      <c r="F74" s="172" t="s">
        <v>333</v>
      </c>
      <c r="G74" s="193">
        <v>16543.12</v>
      </c>
      <c r="H74" s="245" t="s">
        <v>485</v>
      </c>
      <c r="I74" s="189" t="s">
        <v>418</v>
      </c>
      <c r="J74" s="172"/>
      <c r="K74" s="172"/>
      <c r="L74" s="152" t="s">
        <v>459</v>
      </c>
      <c r="M74" s="172"/>
      <c r="N74" s="202"/>
      <c r="O74" s="172"/>
      <c r="P74" s="172"/>
      <c r="Q74" s="109"/>
      <c r="R74" s="100"/>
    </row>
    <row r="75" spans="1:18" ht="78" customHeight="1" thickBot="1">
      <c r="A75" s="111"/>
      <c r="B75" s="352"/>
      <c r="C75" s="207"/>
      <c r="D75" s="209"/>
      <c r="E75" s="349"/>
      <c r="F75" s="211" t="s">
        <v>77</v>
      </c>
      <c r="G75" s="307"/>
      <c r="H75" s="305" t="s">
        <v>566</v>
      </c>
      <c r="I75" s="211" t="s">
        <v>418</v>
      </c>
      <c r="J75" s="211"/>
      <c r="K75" s="211"/>
      <c r="L75" s="234">
        <v>84835306.760000005</v>
      </c>
      <c r="M75" s="211"/>
      <c r="N75" s="203"/>
      <c r="O75" s="211"/>
      <c r="P75" s="211"/>
      <c r="Q75" s="110"/>
      <c r="R75" s="100"/>
    </row>
    <row r="76" spans="1:18" ht="81.75" customHeight="1">
      <c r="B76" s="350">
        <v>17</v>
      </c>
      <c r="C76" s="347">
        <v>305648</v>
      </c>
      <c r="D76" s="359">
        <v>43145</v>
      </c>
      <c r="E76" s="394" t="s">
        <v>352</v>
      </c>
      <c r="F76" s="342" t="s">
        <v>95</v>
      </c>
      <c r="G76" s="97">
        <v>532185.18999999994</v>
      </c>
      <c r="H76" s="342" t="s">
        <v>536</v>
      </c>
      <c r="I76" s="342" t="s">
        <v>514</v>
      </c>
      <c r="J76" s="253" t="s">
        <v>353</v>
      </c>
      <c r="K76" s="253"/>
      <c r="L76" s="275">
        <v>1520529.12</v>
      </c>
      <c r="M76" s="253">
        <v>180</v>
      </c>
      <c r="N76" s="253" t="s">
        <v>398</v>
      </c>
      <c r="O76" s="210"/>
      <c r="P76" s="210"/>
      <c r="Q76" s="108"/>
    </row>
    <row r="77" spans="1:18" ht="111" customHeight="1">
      <c r="B77" s="393"/>
      <c r="C77" s="357"/>
      <c r="D77" s="392"/>
      <c r="E77" s="392"/>
      <c r="F77" s="343"/>
      <c r="G77" s="146"/>
      <c r="H77" s="343"/>
      <c r="I77" s="343"/>
      <c r="J77" s="257"/>
      <c r="K77" s="257"/>
      <c r="L77" s="268"/>
      <c r="M77" s="257"/>
      <c r="N77" s="257"/>
      <c r="O77" s="120"/>
      <c r="P77" s="120"/>
      <c r="Q77" s="122"/>
    </row>
    <row r="78" spans="1:18" ht="55.5" customHeight="1">
      <c r="B78" s="351"/>
      <c r="C78" s="357"/>
      <c r="D78" s="392"/>
      <c r="E78" s="392"/>
      <c r="F78" s="172" t="s">
        <v>332</v>
      </c>
      <c r="G78" s="99">
        <v>122972.9</v>
      </c>
      <c r="H78" s="173" t="s">
        <v>446</v>
      </c>
      <c r="I78" s="172" t="s">
        <v>376</v>
      </c>
      <c r="J78" s="254"/>
      <c r="K78" s="254" t="s">
        <v>354</v>
      </c>
      <c r="L78" s="261">
        <v>351351.13</v>
      </c>
      <c r="M78" s="254">
        <v>220</v>
      </c>
      <c r="N78" s="254" t="s">
        <v>398</v>
      </c>
      <c r="O78" s="172"/>
      <c r="P78" s="172"/>
      <c r="Q78" s="109"/>
    </row>
    <row r="79" spans="1:18" ht="116.25" customHeight="1">
      <c r="B79" s="351"/>
      <c r="C79" s="357"/>
      <c r="D79" s="392"/>
      <c r="E79" s="392"/>
      <c r="F79" s="172" t="s">
        <v>72</v>
      </c>
      <c r="G79" s="99">
        <v>1456091</v>
      </c>
      <c r="H79" s="219" t="s">
        <v>562</v>
      </c>
      <c r="I79" s="189" t="s">
        <v>529</v>
      </c>
      <c r="J79" s="172"/>
      <c r="K79" s="172"/>
      <c r="L79" s="99">
        <v>124886820.56999999</v>
      </c>
      <c r="M79" s="172"/>
      <c r="N79" s="172"/>
      <c r="O79" s="199"/>
      <c r="P79" s="199"/>
      <c r="Q79" s="119"/>
    </row>
    <row r="80" spans="1:18" ht="92.25" customHeight="1">
      <c r="B80" s="351"/>
      <c r="C80" s="348"/>
      <c r="D80" s="360"/>
      <c r="E80" s="392"/>
      <c r="F80" s="172" t="s">
        <v>424</v>
      </c>
      <c r="G80" s="99"/>
      <c r="H80" s="219" t="s">
        <v>563</v>
      </c>
      <c r="I80" s="172" t="s">
        <v>418</v>
      </c>
      <c r="J80" s="172"/>
      <c r="K80" s="172"/>
      <c r="L80" s="152" t="s">
        <v>459</v>
      </c>
      <c r="M80" s="172"/>
      <c r="N80" s="172"/>
      <c r="O80" s="172"/>
      <c r="P80" s="172"/>
      <c r="Q80" s="109"/>
    </row>
    <row r="81" spans="1:17" ht="68.25" customHeight="1" thickBot="1">
      <c r="B81" s="352"/>
      <c r="C81" s="200"/>
      <c r="D81" s="217"/>
      <c r="E81" s="395"/>
      <c r="F81" s="211" t="s">
        <v>77</v>
      </c>
      <c r="G81" s="98"/>
      <c r="H81" s="306" t="s">
        <v>504</v>
      </c>
      <c r="I81" s="211" t="s">
        <v>61</v>
      </c>
      <c r="J81" s="200"/>
      <c r="K81" s="200"/>
      <c r="L81" s="123">
        <v>18517480.670000002</v>
      </c>
      <c r="M81" s="200"/>
      <c r="N81" s="200"/>
      <c r="O81" s="200"/>
      <c r="P81" s="200"/>
      <c r="Q81" s="124"/>
    </row>
    <row r="82" spans="1:17" ht="87" customHeight="1">
      <c r="A82" s="112"/>
      <c r="B82" s="393">
        <v>18</v>
      </c>
      <c r="C82" s="396">
        <v>305648</v>
      </c>
      <c r="D82" s="406">
        <v>43145</v>
      </c>
      <c r="E82" s="392" t="s">
        <v>348</v>
      </c>
      <c r="F82" s="342" t="s">
        <v>95</v>
      </c>
      <c r="G82" s="195">
        <v>0</v>
      </c>
      <c r="H82" s="196" t="s">
        <v>460</v>
      </c>
      <c r="I82" s="186" t="s">
        <v>404</v>
      </c>
      <c r="J82" s="120" t="s">
        <v>353</v>
      </c>
      <c r="K82" s="120"/>
      <c r="L82" s="146">
        <v>1520529.12</v>
      </c>
      <c r="M82" s="120">
        <v>180</v>
      </c>
      <c r="N82" s="120" t="s">
        <v>396</v>
      </c>
      <c r="O82" s="120"/>
      <c r="P82" s="120"/>
      <c r="Q82" s="122"/>
    </row>
    <row r="83" spans="1:17" ht="87" customHeight="1">
      <c r="A83" s="112"/>
      <c r="B83" s="370"/>
      <c r="C83" s="397"/>
      <c r="D83" s="404"/>
      <c r="E83" s="392"/>
      <c r="F83" s="343"/>
      <c r="G83" s="238"/>
      <c r="H83" s="182" t="s">
        <v>486</v>
      </c>
      <c r="I83" s="186"/>
      <c r="J83" s="120" t="s">
        <v>375</v>
      </c>
      <c r="K83" s="120"/>
      <c r="L83" s="146"/>
      <c r="M83" s="120"/>
      <c r="N83" s="120"/>
      <c r="O83" s="120"/>
      <c r="P83" s="120"/>
      <c r="Q83" s="122"/>
    </row>
    <row r="84" spans="1:17" ht="89.25" customHeight="1">
      <c r="A84" s="112"/>
      <c r="B84" s="370"/>
      <c r="C84" s="397"/>
      <c r="D84" s="404"/>
      <c r="E84" s="392"/>
      <c r="F84" s="172" t="s">
        <v>72</v>
      </c>
      <c r="G84" s="236">
        <v>482507.74</v>
      </c>
      <c r="H84" s="147" t="s">
        <v>591</v>
      </c>
      <c r="I84" s="189" t="s">
        <v>376</v>
      </c>
      <c r="J84" s="172"/>
      <c r="K84" s="172"/>
      <c r="L84" s="148">
        <v>27047753.010000002</v>
      </c>
      <c r="M84" s="172"/>
      <c r="N84" s="172"/>
      <c r="O84" s="172"/>
      <c r="P84" s="172"/>
      <c r="Q84" s="109"/>
    </row>
    <row r="85" spans="1:17" ht="59.25" customHeight="1">
      <c r="A85" s="112"/>
      <c r="B85" s="370"/>
      <c r="C85" s="397"/>
      <c r="D85" s="404"/>
      <c r="E85" s="392"/>
      <c r="F85" s="214" t="s">
        <v>333</v>
      </c>
      <c r="G85" s="237">
        <v>16543.12</v>
      </c>
      <c r="H85" s="147" t="s">
        <v>546</v>
      </c>
      <c r="I85" s="189" t="s">
        <v>376</v>
      </c>
      <c r="J85" s="172"/>
      <c r="K85" s="172"/>
      <c r="L85" s="148">
        <v>1798112.9</v>
      </c>
      <c r="M85" s="172"/>
      <c r="N85" s="172"/>
      <c r="O85" s="172"/>
      <c r="P85" s="172"/>
      <c r="Q85" s="109"/>
    </row>
    <row r="86" spans="1:17" ht="54.75" customHeight="1" thickBot="1">
      <c r="A86" s="113"/>
      <c r="B86" s="352"/>
      <c r="C86" s="398"/>
      <c r="D86" s="405"/>
      <c r="E86" s="395"/>
      <c r="F86" s="211" t="s">
        <v>77</v>
      </c>
      <c r="G86" s="310">
        <v>16543.12</v>
      </c>
      <c r="H86" s="311" t="s">
        <v>567</v>
      </c>
      <c r="I86" s="189" t="s">
        <v>376</v>
      </c>
      <c r="J86" s="200"/>
      <c r="K86" s="200"/>
      <c r="L86" s="187">
        <v>4663975.68</v>
      </c>
      <c r="M86" s="200"/>
      <c r="N86" s="200"/>
      <c r="O86" s="200"/>
      <c r="P86" s="200"/>
      <c r="Q86" s="124"/>
    </row>
    <row r="87" spans="1:17" ht="118.5" customHeight="1">
      <c r="B87" s="369">
        <v>19</v>
      </c>
      <c r="C87" s="347">
        <v>226585</v>
      </c>
      <c r="D87" s="359">
        <v>41372</v>
      </c>
      <c r="E87" s="342" t="s">
        <v>445</v>
      </c>
      <c r="F87" s="342" t="s">
        <v>95</v>
      </c>
      <c r="G87" s="166">
        <v>0</v>
      </c>
      <c r="H87" s="144" t="s">
        <v>477</v>
      </c>
      <c r="I87" s="144" t="s">
        <v>403</v>
      </c>
      <c r="J87" s="210" t="s">
        <v>375</v>
      </c>
      <c r="K87" s="210"/>
      <c r="L87" s="210"/>
      <c r="M87" s="210"/>
      <c r="N87" s="210"/>
      <c r="O87" s="210"/>
      <c r="P87" s="210"/>
      <c r="Q87" s="108"/>
    </row>
    <row r="88" spans="1:17" ht="65.25" customHeight="1">
      <c r="B88" s="370"/>
      <c r="C88" s="357"/>
      <c r="D88" s="392"/>
      <c r="E88" s="357"/>
      <c r="F88" s="343"/>
      <c r="G88" s="181"/>
      <c r="H88" s="182" t="s">
        <v>487</v>
      </c>
      <c r="I88" s="182"/>
      <c r="J88" s="172" t="s">
        <v>375</v>
      </c>
      <c r="K88" s="120"/>
      <c r="L88" s="120"/>
      <c r="M88" s="120"/>
      <c r="N88" s="120"/>
      <c r="O88" s="120"/>
      <c r="P88" s="120"/>
      <c r="Q88" s="122"/>
    </row>
    <row r="89" spans="1:17" ht="30.75" thickBot="1">
      <c r="B89" s="370"/>
      <c r="C89" s="349"/>
      <c r="D89" s="362"/>
      <c r="E89" s="357"/>
      <c r="F89" s="172" t="s">
        <v>332</v>
      </c>
      <c r="G89" s="99">
        <v>0</v>
      </c>
      <c r="H89" s="147" t="s">
        <v>335</v>
      </c>
      <c r="I89" s="172"/>
      <c r="J89" s="172"/>
      <c r="K89" s="172" t="s">
        <v>375</v>
      </c>
      <c r="L89" s="172"/>
      <c r="M89" s="172"/>
      <c r="N89" s="172"/>
      <c r="O89" s="172"/>
      <c r="P89" s="172"/>
      <c r="Q89" s="109"/>
    </row>
    <row r="90" spans="1:17" ht="102.75" customHeight="1" thickBot="1">
      <c r="B90" s="370"/>
      <c r="C90" s="200"/>
      <c r="D90" s="217"/>
      <c r="E90" s="357"/>
      <c r="F90" s="172" t="s">
        <v>72</v>
      </c>
      <c r="G90" s="99">
        <v>482507.74</v>
      </c>
      <c r="H90" s="182" t="s">
        <v>515</v>
      </c>
      <c r="I90" s="173" t="s">
        <v>530</v>
      </c>
      <c r="J90" s="179"/>
      <c r="K90" s="179"/>
      <c r="L90" s="172" t="s">
        <v>443</v>
      </c>
      <c r="M90" s="172"/>
      <c r="N90" s="172"/>
      <c r="O90" s="172"/>
      <c r="P90" s="172"/>
      <c r="Q90" s="109"/>
    </row>
    <row r="91" spans="1:17" ht="74.25" customHeight="1" thickBot="1">
      <c r="B91" s="370"/>
      <c r="C91" s="200"/>
      <c r="D91" s="217"/>
      <c r="E91" s="357"/>
      <c r="F91" s="172" t="s">
        <v>393</v>
      </c>
      <c r="G91" s="99">
        <v>16543.12</v>
      </c>
      <c r="H91" s="172" t="s">
        <v>547</v>
      </c>
      <c r="I91" s="172" t="s">
        <v>465</v>
      </c>
      <c r="J91" s="179"/>
      <c r="K91" s="179"/>
      <c r="L91" s="179"/>
      <c r="M91" s="172"/>
      <c r="N91" s="172"/>
      <c r="O91" s="172"/>
      <c r="P91" s="172"/>
      <c r="Q91" s="109"/>
    </row>
    <row r="92" spans="1:17" ht="48" customHeight="1" thickBot="1">
      <c r="B92" s="371"/>
      <c r="C92" s="200"/>
      <c r="D92" s="217"/>
      <c r="E92" s="358"/>
      <c r="F92" s="200" t="s">
        <v>77</v>
      </c>
      <c r="G92" s="134">
        <v>0</v>
      </c>
      <c r="H92" s="200" t="s">
        <v>488</v>
      </c>
      <c r="I92" s="200"/>
      <c r="J92" s="200"/>
      <c r="K92" s="200"/>
      <c r="L92" s="200"/>
      <c r="M92" s="200"/>
      <c r="N92" s="200"/>
      <c r="O92" s="200"/>
      <c r="P92" s="200"/>
      <c r="Q92" s="124"/>
    </row>
    <row r="93" spans="1:17" ht="118.5" customHeight="1">
      <c r="B93" s="369">
        <v>20</v>
      </c>
      <c r="C93" s="347">
        <v>226585</v>
      </c>
      <c r="D93" s="359">
        <v>41372</v>
      </c>
      <c r="E93" s="342" t="s">
        <v>402</v>
      </c>
      <c r="F93" s="210" t="s">
        <v>95</v>
      </c>
      <c r="G93" s="97">
        <v>84341.6</v>
      </c>
      <c r="H93" s="325" t="s">
        <v>592</v>
      </c>
      <c r="I93" s="144" t="s">
        <v>466</v>
      </c>
      <c r="J93" s="253" t="s">
        <v>375</v>
      </c>
      <c r="K93" s="253"/>
      <c r="L93" s="253"/>
      <c r="M93" s="210"/>
      <c r="N93" s="210"/>
      <c r="O93" s="210"/>
      <c r="P93" s="210"/>
      <c r="Q93" s="108"/>
    </row>
    <row r="94" spans="1:17" ht="36" customHeight="1" thickBot="1">
      <c r="B94" s="370"/>
      <c r="C94" s="349"/>
      <c r="D94" s="362"/>
      <c r="E94" s="357"/>
      <c r="F94" s="172" t="s">
        <v>332</v>
      </c>
      <c r="G94" s="99"/>
      <c r="H94" s="147" t="s">
        <v>479</v>
      </c>
      <c r="I94" s="172"/>
      <c r="J94" s="254"/>
      <c r="K94" s="254" t="s">
        <v>375</v>
      </c>
      <c r="L94" s="254"/>
      <c r="M94" s="172"/>
      <c r="N94" s="172"/>
      <c r="O94" s="172"/>
      <c r="P94" s="172"/>
      <c r="Q94" s="109"/>
    </row>
    <row r="95" spans="1:17" ht="36" customHeight="1" thickBot="1">
      <c r="B95" s="370"/>
      <c r="C95" s="200"/>
      <c r="D95" s="217"/>
      <c r="E95" s="357"/>
      <c r="F95" s="172" t="s">
        <v>72</v>
      </c>
      <c r="G95" s="99">
        <v>0</v>
      </c>
      <c r="H95" s="172" t="s">
        <v>418</v>
      </c>
      <c r="I95" s="172" t="s">
        <v>418</v>
      </c>
      <c r="J95" s="254"/>
      <c r="K95" s="254"/>
      <c r="L95" s="254"/>
      <c r="M95" s="172"/>
      <c r="N95" s="172"/>
      <c r="O95" s="172"/>
      <c r="P95" s="172"/>
      <c r="Q95" s="109"/>
    </row>
    <row r="96" spans="1:17" ht="36" customHeight="1" thickBot="1">
      <c r="B96" s="370"/>
      <c r="C96" s="200"/>
      <c r="D96" s="217"/>
      <c r="E96" s="357"/>
      <c r="F96" s="172" t="s">
        <v>393</v>
      </c>
      <c r="G96" s="99">
        <v>0</v>
      </c>
      <c r="H96" s="172" t="s">
        <v>418</v>
      </c>
      <c r="I96" s="172" t="s">
        <v>418</v>
      </c>
      <c r="J96" s="172"/>
      <c r="K96" s="172"/>
      <c r="L96" s="172"/>
      <c r="M96" s="172"/>
      <c r="N96" s="172"/>
      <c r="O96" s="172"/>
      <c r="P96" s="172"/>
      <c r="Q96" s="109"/>
    </row>
    <row r="97" spans="1:17" ht="36" customHeight="1" thickBot="1">
      <c r="B97" s="371"/>
      <c r="C97" s="200"/>
      <c r="D97" s="217"/>
      <c r="E97" s="358"/>
      <c r="F97" s="200" t="s">
        <v>77</v>
      </c>
      <c r="G97" s="123"/>
      <c r="H97" s="200" t="s">
        <v>418</v>
      </c>
      <c r="I97" s="200" t="s">
        <v>418</v>
      </c>
      <c r="J97" s="200"/>
      <c r="K97" s="200"/>
      <c r="L97" s="200"/>
      <c r="M97" s="200"/>
      <c r="N97" s="200"/>
      <c r="O97" s="200"/>
      <c r="P97" s="200"/>
      <c r="Q97" s="124"/>
    </row>
    <row r="98" spans="1:17" ht="81.75" customHeight="1">
      <c r="A98" s="111"/>
      <c r="B98" s="350">
        <v>21</v>
      </c>
      <c r="C98" s="347">
        <v>305648</v>
      </c>
      <c r="D98" s="359">
        <v>43145</v>
      </c>
      <c r="E98" s="359" t="s">
        <v>347</v>
      </c>
      <c r="F98" s="342" t="s">
        <v>95</v>
      </c>
      <c r="G98" s="181">
        <v>607857</v>
      </c>
      <c r="H98" s="342" t="s">
        <v>594</v>
      </c>
      <c r="I98" s="342" t="s">
        <v>593</v>
      </c>
      <c r="J98" s="253" t="s">
        <v>317</v>
      </c>
      <c r="K98" s="253"/>
      <c r="L98" s="275">
        <v>2858650.3</v>
      </c>
      <c r="M98" s="253">
        <v>210</v>
      </c>
      <c r="N98" s="260">
        <v>43452</v>
      </c>
      <c r="O98" s="210"/>
      <c r="P98" s="210"/>
      <c r="Q98" s="108"/>
    </row>
    <row r="99" spans="1:17" ht="70.5" customHeight="1">
      <c r="A99" s="111"/>
      <c r="B99" s="370"/>
      <c r="C99" s="357"/>
      <c r="D99" s="392"/>
      <c r="E99" s="392"/>
      <c r="F99" s="343"/>
      <c r="G99" s="326"/>
      <c r="H99" s="343"/>
      <c r="I99" s="343"/>
      <c r="J99" s="185"/>
      <c r="K99" s="185"/>
      <c r="L99" s="269"/>
      <c r="M99" s="185"/>
      <c r="N99" s="270"/>
      <c r="O99" s="199"/>
      <c r="P99" s="199"/>
      <c r="Q99" s="119"/>
    </row>
    <row r="100" spans="1:17" ht="53.25" customHeight="1" thickBot="1">
      <c r="A100" s="111"/>
      <c r="B100" s="352"/>
      <c r="C100" s="349"/>
      <c r="D100" s="362"/>
      <c r="E100" s="349"/>
      <c r="F100" s="211" t="s">
        <v>332</v>
      </c>
      <c r="G100" s="98">
        <v>0</v>
      </c>
      <c r="H100" s="305" t="s">
        <v>479</v>
      </c>
      <c r="I100" s="211" t="s">
        <v>376</v>
      </c>
      <c r="J100" s="178"/>
      <c r="K100" s="178" t="s">
        <v>375</v>
      </c>
      <c r="L100" s="178"/>
      <c r="M100" s="178"/>
      <c r="N100" s="178"/>
      <c r="O100" s="211"/>
      <c r="P100" s="211"/>
      <c r="Q100" s="110"/>
    </row>
    <row r="101" spans="1:17" ht="103.5" customHeight="1">
      <c r="B101" s="350">
        <v>22</v>
      </c>
      <c r="C101" s="347">
        <v>305648</v>
      </c>
      <c r="D101" s="359">
        <v>43145</v>
      </c>
      <c r="E101" s="359" t="s">
        <v>349</v>
      </c>
      <c r="F101" s="342" t="s">
        <v>95</v>
      </c>
      <c r="G101" s="132">
        <v>0</v>
      </c>
      <c r="H101" s="153" t="s">
        <v>463</v>
      </c>
      <c r="I101" s="144" t="s">
        <v>425</v>
      </c>
      <c r="J101" s="253" t="s">
        <v>350</v>
      </c>
      <c r="K101" s="253"/>
      <c r="L101" s="275">
        <v>745047.62</v>
      </c>
      <c r="M101" s="253">
        <v>90</v>
      </c>
      <c r="N101" s="253" t="s">
        <v>397</v>
      </c>
      <c r="O101" s="210"/>
      <c r="P101" s="210"/>
      <c r="Q101" s="108"/>
    </row>
    <row r="102" spans="1:17" ht="74.25" customHeight="1">
      <c r="B102" s="370"/>
      <c r="C102" s="357"/>
      <c r="D102" s="392"/>
      <c r="E102" s="392"/>
      <c r="F102" s="343"/>
      <c r="G102" s="195"/>
      <c r="H102" s="223" t="s">
        <v>500</v>
      </c>
      <c r="I102" s="247" t="s">
        <v>537</v>
      </c>
      <c r="J102" s="120" t="s">
        <v>375</v>
      </c>
      <c r="K102" s="257"/>
      <c r="L102" s="268"/>
      <c r="M102" s="257"/>
      <c r="N102" s="257"/>
      <c r="O102" s="199"/>
      <c r="P102" s="199"/>
      <c r="Q102" s="119"/>
    </row>
    <row r="103" spans="1:17" ht="94.5" customHeight="1">
      <c r="B103" s="370"/>
      <c r="C103" s="357"/>
      <c r="D103" s="392"/>
      <c r="E103" s="392"/>
      <c r="F103" s="372" t="s">
        <v>332</v>
      </c>
      <c r="G103" s="133">
        <v>0</v>
      </c>
      <c r="H103" s="158" t="s">
        <v>464</v>
      </c>
      <c r="I103" s="147" t="s">
        <v>425</v>
      </c>
      <c r="J103" s="254"/>
      <c r="K103" s="254" t="s">
        <v>351</v>
      </c>
      <c r="L103" s="261">
        <v>241908.26</v>
      </c>
      <c r="M103" s="254">
        <v>120</v>
      </c>
      <c r="N103" s="254" t="s">
        <v>397</v>
      </c>
      <c r="O103" s="172"/>
      <c r="P103" s="172"/>
      <c r="Q103" s="109"/>
    </row>
    <row r="104" spans="1:17" ht="55.5" customHeight="1">
      <c r="B104" s="370"/>
      <c r="C104" s="357"/>
      <c r="D104" s="392"/>
      <c r="E104" s="392"/>
      <c r="F104" s="343"/>
      <c r="G104" s="195"/>
      <c r="H104" s="223" t="s">
        <v>479</v>
      </c>
      <c r="I104" s="120"/>
      <c r="J104" s="120" t="s">
        <v>375</v>
      </c>
      <c r="K104" s="257"/>
      <c r="L104" s="268"/>
      <c r="M104" s="257"/>
      <c r="N104" s="257"/>
      <c r="O104" s="199"/>
      <c r="P104" s="199"/>
      <c r="Q104" s="119"/>
    </row>
    <row r="105" spans="1:17" ht="36" customHeight="1" thickBot="1">
      <c r="B105" s="352"/>
      <c r="C105" s="349"/>
      <c r="D105" s="362"/>
      <c r="E105" s="349"/>
      <c r="F105" s="200" t="s">
        <v>72</v>
      </c>
      <c r="G105" s="134">
        <v>193678.44</v>
      </c>
      <c r="H105" s="167"/>
      <c r="I105" s="141"/>
      <c r="J105" s="141"/>
      <c r="K105" s="141"/>
      <c r="L105" s="134"/>
      <c r="M105" s="141"/>
      <c r="N105" s="141"/>
      <c r="O105" s="211"/>
      <c r="P105" s="211"/>
      <c r="Q105" s="110"/>
    </row>
    <row r="106" spans="1:17" ht="75.75" customHeight="1">
      <c r="B106" s="350">
        <v>23</v>
      </c>
      <c r="C106" s="402">
        <v>305648</v>
      </c>
      <c r="D106" s="403">
        <v>43145</v>
      </c>
      <c r="E106" s="359" t="s">
        <v>355</v>
      </c>
      <c r="F106" s="342" t="s">
        <v>95</v>
      </c>
      <c r="G106" s="97">
        <v>2790881.43</v>
      </c>
      <c r="H106" s="144" t="s">
        <v>595</v>
      </c>
      <c r="I106" s="210" t="s">
        <v>531</v>
      </c>
      <c r="J106" s="253" t="s">
        <v>358</v>
      </c>
      <c r="K106" s="253"/>
      <c r="L106" s="275">
        <v>4041175.5</v>
      </c>
      <c r="M106" s="253">
        <v>210</v>
      </c>
      <c r="N106" s="260">
        <v>43851</v>
      </c>
      <c r="O106" s="210"/>
      <c r="P106" s="210"/>
      <c r="Q106" s="108"/>
    </row>
    <row r="107" spans="1:17" ht="71.25" customHeight="1">
      <c r="B107" s="370"/>
      <c r="C107" s="397"/>
      <c r="D107" s="404"/>
      <c r="E107" s="392"/>
      <c r="F107" s="343"/>
      <c r="G107" s="145"/>
      <c r="H107" s="182" t="s">
        <v>494</v>
      </c>
      <c r="I107" s="120"/>
      <c r="J107" s="185" t="s">
        <v>375</v>
      </c>
      <c r="K107" s="185"/>
      <c r="L107" s="269"/>
      <c r="M107" s="185"/>
      <c r="N107" s="270"/>
      <c r="O107" s="199"/>
      <c r="P107" s="199"/>
      <c r="Q107" s="119"/>
    </row>
    <row r="108" spans="1:17" ht="76.5" customHeight="1" thickBot="1">
      <c r="B108" s="352"/>
      <c r="C108" s="398"/>
      <c r="D108" s="405"/>
      <c r="E108" s="349"/>
      <c r="F108" s="211" t="s">
        <v>332</v>
      </c>
      <c r="G108" s="98">
        <v>401793.63</v>
      </c>
      <c r="H108" s="247" t="s">
        <v>496</v>
      </c>
      <c r="I108" s="120" t="s">
        <v>404</v>
      </c>
      <c r="J108" s="211"/>
      <c r="K108" s="211" t="s">
        <v>478</v>
      </c>
      <c r="L108" s="98"/>
      <c r="M108" s="211"/>
      <c r="N108" s="203"/>
      <c r="O108" s="211"/>
      <c r="P108" s="211"/>
      <c r="Q108" s="110"/>
    </row>
    <row r="109" spans="1:17" ht="74.25" customHeight="1" thickBot="1">
      <c r="B109" s="369">
        <v>24</v>
      </c>
      <c r="C109" s="200"/>
      <c r="D109" s="217"/>
      <c r="E109" s="342" t="s">
        <v>400</v>
      </c>
      <c r="F109" s="210" t="s">
        <v>95</v>
      </c>
      <c r="G109" s="132">
        <v>634934.4</v>
      </c>
      <c r="H109" s="144" t="s">
        <v>497</v>
      </c>
      <c r="I109" s="210" t="s">
        <v>498</v>
      </c>
      <c r="J109" s="210" t="s">
        <v>375</v>
      </c>
      <c r="K109" s="210"/>
      <c r="L109" s="97"/>
      <c r="M109" s="210"/>
      <c r="N109" s="201"/>
      <c r="O109" s="210"/>
      <c r="P109" s="210"/>
      <c r="Q109" s="108"/>
    </row>
    <row r="110" spans="1:17" ht="90.75" customHeight="1" thickBot="1">
      <c r="B110" s="370"/>
      <c r="C110" s="200"/>
      <c r="D110" s="217"/>
      <c r="E110" s="357"/>
      <c r="F110" s="172" t="s">
        <v>332</v>
      </c>
      <c r="G110" s="133">
        <v>201864.95999999999</v>
      </c>
      <c r="H110" s="301" t="s">
        <v>499</v>
      </c>
      <c r="I110" s="172" t="s">
        <v>498</v>
      </c>
      <c r="J110" s="172"/>
      <c r="K110" s="172" t="s">
        <v>375</v>
      </c>
      <c r="L110" s="99"/>
      <c r="M110" s="172"/>
      <c r="N110" s="202"/>
      <c r="O110" s="172"/>
      <c r="P110" s="172"/>
      <c r="Q110" s="109"/>
    </row>
    <row r="111" spans="1:17" ht="150" customHeight="1">
      <c r="B111" s="370"/>
      <c r="C111" s="199"/>
      <c r="D111" s="212"/>
      <c r="E111" s="357"/>
      <c r="F111" s="172" t="s">
        <v>72</v>
      </c>
      <c r="G111" s="133"/>
      <c r="H111" s="182" t="s">
        <v>558</v>
      </c>
      <c r="I111" s="172" t="s">
        <v>532</v>
      </c>
      <c r="J111" s="189" t="s">
        <v>596</v>
      </c>
      <c r="K111" s="172"/>
      <c r="L111" s="99"/>
      <c r="M111" s="172"/>
      <c r="N111" s="202"/>
      <c r="O111" s="189"/>
      <c r="P111" s="172"/>
      <c r="Q111" s="109"/>
    </row>
    <row r="112" spans="1:17" ht="105" customHeight="1" thickBot="1">
      <c r="B112" s="371"/>
      <c r="C112" s="199"/>
      <c r="D112" s="212"/>
      <c r="E112" s="358"/>
      <c r="F112" s="199" t="s">
        <v>333</v>
      </c>
      <c r="G112" s="327"/>
      <c r="H112" s="182" t="s">
        <v>559</v>
      </c>
      <c r="I112" s="120"/>
      <c r="J112" s="246"/>
      <c r="K112" s="199"/>
      <c r="L112" s="145"/>
      <c r="M112" s="199"/>
      <c r="N112" s="212"/>
      <c r="O112" s="246"/>
      <c r="P112" s="199"/>
      <c r="Q112" s="119"/>
    </row>
    <row r="113" spans="1:18" ht="97.5" customHeight="1">
      <c r="A113" s="111"/>
      <c r="B113" s="369">
        <v>25</v>
      </c>
      <c r="C113" s="210">
        <v>220883</v>
      </c>
      <c r="D113" s="201">
        <v>43140</v>
      </c>
      <c r="E113" s="342" t="s">
        <v>346</v>
      </c>
      <c r="F113" s="210" t="s">
        <v>95</v>
      </c>
      <c r="G113" s="132">
        <v>2109397.5</v>
      </c>
      <c r="H113" s="144" t="s">
        <v>597</v>
      </c>
      <c r="I113" s="210" t="s">
        <v>538</v>
      </c>
      <c r="J113" s="283" t="s">
        <v>427</v>
      </c>
      <c r="K113" s="284"/>
      <c r="L113" s="284" t="s">
        <v>426</v>
      </c>
      <c r="M113" s="285">
        <v>210</v>
      </c>
      <c r="N113" s="285" t="s">
        <v>429</v>
      </c>
      <c r="O113" s="188"/>
      <c r="P113" s="210"/>
      <c r="Q113" s="108"/>
      <c r="R113" s="100"/>
    </row>
    <row r="114" spans="1:18" ht="105.75" customHeight="1" thickBot="1">
      <c r="A114" s="111"/>
      <c r="B114" s="371"/>
      <c r="C114" s="211"/>
      <c r="D114" s="203"/>
      <c r="E114" s="358"/>
      <c r="F114" s="211" t="s">
        <v>332</v>
      </c>
      <c r="G114" s="307">
        <v>868440.6</v>
      </c>
      <c r="H114" s="182" t="s">
        <v>479</v>
      </c>
      <c r="I114" s="120"/>
      <c r="J114" s="286"/>
      <c r="K114" s="287" t="s">
        <v>375</v>
      </c>
      <c r="L114" s="288" t="s">
        <v>428</v>
      </c>
      <c r="M114" s="289">
        <v>210</v>
      </c>
      <c r="N114" s="289" t="s">
        <v>429</v>
      </c>
      <c r="O114" s="192"/>
      <c r="P114" s="211"/>
      <c r="Q114" s="110"/>
      <c r="R114" s="100"/>
    </row>
    <row r="115" spans="1:18" ht="109.5" customHeight="1" thickBot="1">
      <c r="B115" s="369">
        <v>26</v>
      </c>
      <c r="C115" s="200"/>
      <c r="D115" s="217"/>
      <c r="E115" s="342" t="s">
        <v>399</v>
      </c>
      <c r="F115" s="210" t="s">
        <v>95</v>
      </c>
      <c r="G115" s="132">
        <v>1653568.41</v>
      </c>
      <c r="H115" s="144" t="s">
        <v>598</v>
      </c>
      <c r="I115" s="210" t="s">
        <v>533</v>
      </c>
      <c r="J115" s="253" t="s">
        <v>430</v>
      </c>
      <c r="K115" s="290"/>
      <c r="L115" s="283" t="s">
        <v>431</v>
      </c>
      <c r="M115" s="291">
        <v>210</v>
      </c>
      <c r="N115" s="292" t="s">
        <v>433</v>
      </c>
      <c r="O115" s="188"/>
      <c r="P115" s="210"/>
      <c r="Q115" s="108"/>
    </row>
    <row r="116" spans="1:18" ht="95.25" customHeight="1" thickBot="1">
      <c r="B116" s="371"/>
      <c r="C116" s="200"/>
      <c r="D116" s="217"/>
      <c r="E116" s="358"/>
      <c r="F116" s="200" t="s">
        <v>332</v>
      </c>
      <c r="G116" s="134">
        <v>600812.56999999995</v>
      </c>
      <c r="H116" s="182" t="s">
        <v>539</v>
      </c>
      <c r="I116" s="211"/>
      <c r="J116" s="255"/>
      <c r="K116" s="287" t="s">
        <v>375</v>
      </c>
      <c r="L116" s="293" t="s">
        <v>428</v>
      </c>
      <c r="M116" s="294">
        <v>210</v>
      </c>
      <c r="N116" s="295" t="s">
        <v>432</v>
      </c>
      <c r="O116" s="191"/>
      <c r="P116" s="200"/>
      <c r="Q116" s="124"/>
    </row>
    <row r="117" spans="1:18" ht="105.75" customHeight="1" thickBot="1">
      <c r="B117" s="369">
        <v>27</v>
      </c>
      <c r="C117" s="169"/>
      <c r="D117" s="170"/>
      <c r="E117" s="342" t="s">
        <v>401</v>
      </c>
      <c r="F117" s="210" t="s">
        <v>95</v>
      </c>
      <c r="G117" s="132">
        <v>361483.56</v>
      </c>
      <c r="H117" s="144" t="s">
        <v>501</v>
      </c>
      <c r="I117" s="120" t="s">
        <v>534</v>
      </c>
      <c r="J117" s="253"/>
      <c r="K117" s="253"/>
      <c r="L117" s="296"/>
      <c r="M117" s="297"/>
      <c r="N117" s="260"/>
      <c r="O117" s="210"/>
      <c r="P117" s="210"/>
      <c r="Q117" s="108"/>
    </row>
    <row r="118" spans="1:18" ht="73.5" customHeight="1" thickBot="1">
      <c r="B118" s="371"/>
      <c r="C118" s="200"/>
      <c r="D118" s="217"/>
      <c r="E118" s="358"/>
      <c r="F118" s="200" t="s">
        <v>332</v>
      </c>
      <c r="G118" s="134">
        <v>113612.76</v>
      </c>
      <c r="H118" s="120" t="s">
        <v>502</v>
      </c>
      <c r="I118" s="120" t="s">
        <v>470</v>
      </c>
      <c r="J118" s="255"/>
      <c r="K118" s="255"/>
      <c r="L118" s="298"/>
      <c r="M118" s="255"/>
      <c r="N118" s="299"/>
      <c r="O118" s="200"/>
      <c r="P118" s="200"/>
      <c r="Q118" s="124"/>
    </row>
    <row r="119" spans="1:18" ht="46.5" customHeight="1">
      <c r="B119" s="369">
        <v>28</v>
      </c>
      <c r="C119" s="210"/>
      <c r="D119" s="201"/>
      <c r="E119" s="342" t="s">
        <v>461</v>
      </c>
      <c r="F119" s="342" t="s">
        <v>95</v>
      </c>
      <c r="G119" s="132"/>
      <c r="H119" s="144" t="s">
        <v>495</v>
      </c>
      <c r="I119" s="144" t="s">
        <v>462</v>
      </c>
      <c r="J119" s="253" t="s">
        <v>375</v>
      </c>
      <c r="K119" s="253"/>
      <c r="L119" s="275"/>
      <c r="M119" s="253"/>
      <c r="N119" s="260"/>
      <c r="O119" s="210"/>
      <c r="P119" s="210"/>
      <c r="Q119" s="108"/>
    </row>
    <row r="120" spans="1:18" ht="88.5" customHeight="1">
      <c r="B120" s="370"/>
      <c r="C120" s="120"/>
      <c r="D120" s="121"/>
      <c r="E120" s="357"/>
      <c r="F120" s="343"/>
      <c r="G120" s="195"/>
      <c r="H120" s="247" t="s">
        <v>599</v>
      </c>
      <c r="I120" s="182" t="s">
        <v>540</v>
      </c>
      <c r="J120" s="257" t="s">
        <v>375</v>
      </c>
      <c r="K120" s="257"/>
      <c r="L120" s="268"/>
      <c r="M120" s="257"/>
      <c r="N120" s="300"/>
      <c r="O120" s="120"/>
      <c r="P120" s="120"/>
      <c r="Q120" s="122"/>
    </row>
    <row r="121" spans="1:18" ht="36" customHeight="1">
      <c r="B121" s="370"/>
      <c r="C121" s="172"/>
      <c r="D121" s="202"/>
      <c r="E121" s="357"/>
      <c r="F121" s="172" t="s">
        <v>332</v>
      </c>
      <c r="G121" s="133"/>
      <c r="H121" s="182" t="s">
        <v>503</v>
      </c>
      <c r="I121" s="120" t="s">
        <v>470</v>
      </c>
      <c r="J121" s="254"/>
      <c r="K121" s="254" t="s">
        <v>375</v>
      </c>
      <c r="L121" s="261"/>
      <c r="M121" s="254"/>
      <c r="N121" s="265"/>
      <c r="O121" s="172"/>
      <c r="P121" s="172"/>
      <c r="Q121" s="109"/>
    </row>
    <row r="122" spans="1:18" ht="36" customHeight="1">
      <c r="B122" s="370"/>
      <c r="C122" s="172"/>
      <c r="D122" s="202"/>
      <c r="E122" s="357"/>
      <c r="F122" s="172" t="s">
        <v>72</v>
      </c>
      <c r="G122" s="133"/>
      <c r="H122" s="120" t="s">
        <v>470</v>
      </c>
      <c r="I122" s="120" t="s">
        <v>470</v>
      </c>
      <c r="J122" s="172"/>
      <c r="K122" s="172"/>
      <c r="L122" s="99"/>
      <c r="M122" s="172"/>
      <c r="N122" s="202"/>
      <c r="O122" s="172"/>
      <c r="P122" s="172"/>
      <c r="Q122" s="109"/>
    </row>
    <row r="123" spans="1:18" ht="36" customHeight="1">
      <c r="B123" s="370"/>
      <c r="C123" s="172"/>
      <c r="D123" s="202"/>
      <c r="E123" s="357"/>
      <c r="F123" s="172" t="s">
        <v>333</v>
      </c>
      <c r="G123" s="133"/>
      <c r="H123" s="120" t="s">
        <v>470</v>
      </c>
      <c r="I123" s="120" t="s">
        <v>470</v>
      </c>
      <c r="J123" s="172"/>
      <c r="K123" s="172"/>
      <c r="L123" s="99"/>
      <c r="M123" s="172"/>
      <c r="N123" s="202"/>
      <c r="O123" s="172"/>
      <c r="P123" s="172"/>
      <c r="Q123" s="109"/>
    </row>
    <row r="124" spans="1:18" ht="36" customHeight="1" thickBot="1">
      <c r="B124" s="371"/>
      <c r="C124" s="211"/>
      <c r="D124" s="203"/>
      <c r="E124" s="358"/>
      <c r="F124" s="211" t="s">
        <v>77</v>
      </c>
      <c r="G124" s="307"/>
      <c r="H124" s="200" t="s">
        <v>470</v>
      </c>
      <c r="I124" s="200" t="s">
        <v>470</v>
      </c>
      <c r="J124" s="211"/>
      <c r="K124" s="211"/>
      <c r="L124" s="98"/>
      <c r="M124" s="211"/>
      <c r="N124" s="203"/>
      <c r="O124" s="211"/>
      <c r="P124" s="211"/>
      <c r="Q124" s="110"/>
    </row>
    <row r="125" spans="1:18" ht="74.25" customHeight="1">
      <c r="B125" s="370">
        <v>31</v>
      </c>
      <c r="C125" s="120"/>
      <c r="D125" s="121"/>
      <c r="E125" s="357" t="s">
        <v>481</v>
      </c>
      <c r="F125" s="120" t="s">
        <v>95</v>
      </c>
      <c r="G125" s="195"/>
      <c r="H125" s="182" t="s">
        <v>600</v>
      </c>
      <c r="I125" s="172" t="s">
        <v>61</v>
      </c>
      <c r="J125" s="120" t="s">
        <v>601</v>
      </c>
      <c r="K125" s="120"/>
      <c r="L125" s="146">
        <v>302283.44</v>
      </c>
      <c r="M125" s="120"/>
      <c r="N125" s="121"/>
      <c r="O125" s="120"/>
      <c r="P125" s="120"/>
      <c r="Q125" s="122"/>
    </row>
    <row r="126" spans="1:18" ht="36" customHeight="1">
      <c r="B126" s="370"/>
      <c r="C126" s="172"/>
      <c r="D126" s="202"/>
      <c r="E126" s="357"/>
      <c r="F126" s="172" t="s">
        <v>332</v>
      </c>
      <c r="G126" s="133"/>
      <c r="H126" s="172" t="s">
        <v>335</v>
      </c>
      <c r="I126" s="172" t="s">
        <v>61</v>
      </c>
      <c r="J126" s="172"/>
      <c r="K126" s="172"/>
      <c r="L126" s="99"/>
      <c r="M126" s="172"/>
      <c r="N126" s="202"/>
      <c r="O126" s="172"/>
      <c r="P126" s="172"/>
      <c r="Q126" s="109"/>
    </row>
    <row r="127" spans="1:18" ht="36" customHeight="1">
      <c r="B127" s="370"/>
      <c r="C127" s="172"/>
      <c r="D127" s="202"/>
      <c r="E127" s="357"/>
      <c r="F127" s="172" t="s">
        <v>72</v>
      </c>
      <c r="G127" s="133"/>
      <c r="H127" s="172" t="s">
        <v>61</v>
      </c>
      <c r="I127" s="172" t="s">
        <v>61</v>
      </c>
      <c r="J127" s="172"/>
      <c r="K127" s="172"/>
      <c r="L127" s="99"/>
      <c r="M127" s="172"/>
      <c r="N127" s="202"/>
      <c r="O127" s="172"/>
      <c r="P127" s="172"/>
      <c r="Q127" s="109"/>
    </row>
    <row r="128" spans="1:18" ht="36" customHeight="1">
      <c r="B128" s="370"/>
      <c r="C128" s="172"/>
      <c r="D128" s="202"/>
      <c r="E128" s="357"/>
      <c r="F128" s="172" t="s">
        <v>333</v>
      </c>
      <c r="G128" s="133"/>
      <c r="H128" s="172" t="s">
        <v>61</v>
      </c>
      <c r="I128" s="172" t="s">
        <v>61</v>
      </c>
      <c r="J128" s="172"/>
      <c r="K128" s="172"/>
      <c r="L128" s="99"/>
      <c r="M128" s="172"/>
      <c r="N128" s="202"/>
      <c r="O128" s="172"/>
      <c r="P128" s="172"/>
      <c r="Q128" s="109"/>
    </row>
    <row r="129" spans="1:185" ht="36" customHeight="1" thickBot="1">
      <c r="B129" s="371"/>
      <c r="C129" s="211"/>
      <c r="D129" s="203"/>
      <c r="E129" s="358"/>
      <c r="F129" s="211" t="s">
        <v>77</v>
      </c>
      <c r="G129" s="307"/>
      <c r="H129" s="211" t="s">
        <v>61</v>
      </c>
      <c r="I129" s="211" t="s">
        <v>61</v>
      </c>
      <c r="J129" s="211"/>
      <c r="K129" s="211"/>
      <c r="L129" s="98"/>
      <c r="M129" s="211"/>
      <c r="N129" s="203"/>
      <c r="O129" s="211"/>
      <c r="P129" s="211"/>
      <c r="Q129" s="110"/>
    </row>
    <row r="130" spans="1:185" s="140" customFormat="1" ht="127.5" customHeight="1" thickBot="1">
      <c r="A130" s="102"/>
      <c r="B130" s="205">
        <v>32</v>
      </c>
      <c r="C130" s="200"/>
      <c r="D130" s="217"/>
      <c r="E130" s="200" t="s">
        <v>65</v>
      </c>
      <c r="F130" s="200" t="s">
        <v>77</v>
      </c>
      <c r="G130" s="123">
        <v>300010.27</v>
      </c>
      <c r="H130" s="220" t="s">
        <v>505</v>
      </c>
      <c r="I130" s="304" t="s">
        <v>489</v>
      </c>
      <c r="J130" s="200"/>
      <c r="K130" s="200" t="s">
        <v>61</v>
      </c>
      <c r="L130" s="200" t="s">
        <v>61</v>
      </c>
      <c r="M130" s="200" t="s">
        <v>61</v>
      </c>
      <c r="N130" s="200" t="s">
        <v>61</v>
      </c>
      <c r="O130" s="200" t="s">
        <v>61</v>
      </c>
      <c r="P130" s="200" t="s">
        <v>61</v>
      </c>
      <c r="Q130" s="124" t="s">
        <v>61</v>
      </c>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c r="BH130" s="102"/>
      <c r="BI130" s="102"/>
      <c r="BJ130" s="102"/>
      <c r="BK130" s="102"/>
      <c r="BL130" s="102"/>
      <c r="BM130" s="102"/>
      <c r="BN130" s="102"/>
      <c r="BO130" s="102"/>
      <c r="BP130" s="102"/>
      <c r="BQ130" s="102"/>
      <c r="BR130" s="102"/>
      <c r="BS130" s="102"/>
      <c r="BT130" s="102"/>
      <c r="BU130" s="102"/>
      <c r="BV130" s="102"/>
      <c r="BW130" s="102"/>
      <c r="BX130" s="102"/>
      <c r="BY130" s="102"/>
      <c r="BZ130" s="102"/>
      <c r="CA130" s="102"/>
      <c r="CB130" s="102"/>
      <c r="CC130" s="102"/>
      <c r="CD130" s="102"/>
      <c r="CE130" s="102"/>
      <c r="CF130" s="102"/>
      <c r="CG130" s="102"/>
      <c r="CH130" s="102"/>
      <c r="CI130" s="102"/>
      <c r="CJ130" s="102"/>
      <c r="CK130" s="102"/>
      <c r="CL130" s="102"/>
      <c r="CM130" s="102"/>
      <c r="CN130" s="102"/>
      <c r="CO130" s="102"/>
      <c r="CP130" s="102"/>
      <c r="CQ130" s="102"/>
      <c r="CR130" s="102"/>
      <c r="CS130" s="102"/>
      <c r="CT130" s="102"/>
      <c r="CU130" s="102"/>
      <c r="CV130" s="102"/>
      <c r="CW130" s="102"/>
      <c r="CX130" s="102"/>
      <c r="CY130" s="102"/>
      <c r="CZ130" s="102"/>
      <c r="DA130" s="102"/>
      <c r="DB130" s="102"/>
      <c r="DC130" s="102"/>
      <c r="DD130" s="102"/>
      <c r="DE130" s="102"/>
      <c r="DF130" s="102"/>
      <c r="DG130" s="102"/>
      <c r="DH130" s="102"/>
      <c r="DI130" s="102"/>
      <c r="DJ130" s="102"/>
      <c r="DK130" s="102"/>
      <c r="DL130" s="102"/>
      <c r="DM130" s="102"/>
      <c r="DN130" s="102"/>
      <c r="DO130" s="102"/>
      <c r="DP130" s="102"/>
      <c r="DQ130" s="102"/>
      <c r="DR130" s="102"/>
      <c r="DS130" s="102"/>
      <c r="DT130" s="102"/>
      <c r="DU130" s="102"/>
      <c r="DV130" s="102"/>
      <c r="DW130" s="102"/>
      <c r="DX130" s="102"/>
      <c r="DY130" s="102"/>
      <c r="DZ130" s="102"/>
      <c r="EA130" s="102"/>
      <c r="EB130" s="102"/>
      <c r="EC130" s="102"/>
      <c r="ED130" s="102"/>
      <c r="EE130" s="102"/>
      <c r="EF130" s="102"/>
      <c r="EG130" s="102"/>
      <c r="EH130" s="102"/>
      <c r="EI130" s="102"/>
      <c r="EJ130" s="102"/>
      <c r="EK130" s="102"/>
      <c r="EL130" s="102"/>
      <c r="EM130" s="102"/>
      <c r="EN130" s="102"/>
      <c r="EO130" s="102"/>
      <c r="EP130" s="102"/>
      <c r="EQ130" s="102"/>
      <c r="ER130" s="102"/>
      <c r="ES130" s="102"/>
      <c r="ET130" s="102"/>
      <c r="EU130" s="102"/>
      <c r="EV130" s="102"/>
      <c r="EW130" s="102"/>
      <c r="EX130" s="102"/>
      <c r="EY130" s="102"/>
      <c r="EZ130" s="102"/>
      <c r="FA130" s="102"/>
      <c r="FB130" s="102"/>
      <c r="FC130" s="102"/>
      <c r="FD130" s="102"/>
      <c r="FE130" s="102"/>
      <c r="FF130" s="102"/>
      <c r="FG130" s="102"/>
      <c r="FH130" s="102"/>
      <c r="FI130" s="102"/>
      <c r="FJ130" s="102"/>
      <c r="FK130" s="102"/>
      <c r="FL130" s="102"/>
      <c r="FM130" s="102"/>
      <c r="FN130" s="102"/>
      <c r="FO130" s="102"/>
      <c r="FP130" s="102"/>
      <c r="FQ130" s="102"/>
      <c r="FR130" s="102"/>
      <c r="FS130" s="102"/>
      <c r="FT130" s="102"/>
      <c r="FU130" s="102"/>
      <c r="FV130" s="102"/>
      <c r="FW130" s="102"/>
      <c r="FX130" s="102"/>
      <c r="FY130" s="102"/>
      <c r="FZ130" s="102"/>
      <c r="GA130" s="102"/>
      <c r="GB130" s="102"/>
      <c r="GC130" s="102"/>
    </row>
    <row r="131" spans="1:185" s="140" customFormat="1" ht="147.75" customHeight="1" thickBot="1">
      <c r="A131" s="102"/>
      <c r="B131" s="168">
        <v>33</v>
      </c>
      <c r="C131" s="169"/>
      <c r="D131" s="170"/>
      <c r="E131" s="169" t="s">
        <v>359</v>
      </c>
      <c r="F131" s="169" t="s">
        <v>77</v>
      </c>
      <c r="G131" s="312">
        <v>388533</v>
      </c>
      <c r="H131" s="313" t="s">
        <v>506</v>
      </c>
      <c r="I131" s="314" t="s">
        <v>507</v>
      </c>
      <c r="J131" s="243"/>
      <c r="K131" s="169" t="s">
        <v>61</v>
      </c>
      <c r="L131" s="169" t="s">
        <v>61</v>
      </c>
      <c r="M131" s="169" t="s">
        <v>61</v>
      </c>
      <c r="N131" s="200" t="s">
        <v>61</v>
      </c>
      <c r="O131" s="169" t="s">
        <v>61</v>
      </c>
      <c r="P131" s="169" t="s">
        <v>61</v>
      </c>
      <c r="Q131" s="171" t="s">
        <v>61</v>
      </c>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c r="BA131" s="102"/>
      <c r="BB131" s="102"/>
      <c r="BC131" s="102"/>
      <c r="BD131" s="102"/>
      <c r="BE131" s="102"/>
      <c r="BF131" s="102"/>
      <c r="BG131" s="102"/>
      <c r="BH131" s="102"/>
      <c r="BI131" s="102"/>
      <c r="BJ131" s="102"/>
      <c r="BK131" s="102"/>
      <c r="BL131" s="102"/>
      <c r="BM131" s="102"/>
      <c r="BN131" s="102"/>
      <c r="BO131" s="102"/>
      <c r="BP131" s="102"/>
      <c r="BQ131" s="102"/>
      <c r="BR131" s="102"/>
      <c r="BS131" s="102"/>
      <c r="BT131" s="102"/>
      <c r="BU131" s="102"/>
      <c r="BV131" s="102"/>
      <c r="BW131" s="102"/>
      <c r="BX131" s="102"/>
      <c r="BY131" s="102"/>
      <c r="BZ131" s="102"/>
      <c r="CA131" s="102"/>
      <c r="CB131" s="102"/>
      <c r="CC131" s="102"/>
      <c r="CD131" s="102"/>
      <c r="CE131" s="102"/>
      <c r="CF131" s="102"/>
      <c r="CG131" s="102"/>
      <c r="CH131" s="102"/>
      <c r="CI131" s="102"/>
      <c r="CJ131" s="102"/>
      <c r="CK131" s="102"/>
      <c r="CL131" s="102"/>
      <c r="CM131" s="102"/>
      <c r="CN131" s="102"/>
      <c r="CO131" s="102"/>
      <c r="CP131" s="102"/>
      <c r="CQ131" s="102"/>
      <c r="CR131" s="102"/>
      <c r="CS131" s="102"/>
      <c r="CT131" s="102"/>
      <c r="CU131" s="102"/>
      <c r="CV131" s="102"/>
      <c r="CW131" s="102"/>
      <c r="CX131" s="102"/>
      <c r="CY131" s="102"/>
      <c r="CZ131" s="102"/>
      <c r="DA131" s="102"/>
      <c r="DB131" s="102"/>
      <c r="DC131" s="102"/>
      <c r="DD131" s="102"/>
      <c r="DE131" s="102"/>
      <c r="DF131" s="102"/>
      <c r="DG131" s="102"/>
      <c r="DH131" s="102"/>
      <c r="DI131" s="102"/>
      <c r="DJ131" s="102"/>
      <c r="DK131" s="102"/>
      <c r="DL131" s="102"/>
      <c r="DM131" s="102"/>
      <c r="DN131" s="102"/>
      <c r="DO131" s="102"/>
      <c r="DP131" s="102"/>
      <c r="DQ131" s="102"/>
      <c r="DR131" s="102"/>
      <c r="DS131" s="102"/>
      <c r="DT131" s="102"/>
      <c r="DU131" s="102"/>
      <c r="DV131" s="102"/>
      <c r="DW131" s="102"/>
      <c r="DX131" s="102"/>
      <c r="DY131" s="102"/>
      <c r="DZ131" s="102"/>
      <c r="EA131" s="102"/>
      <c r="EB131" s="102"/>
      <c r="EC131" s="102"/>
      <c r="ED131" s="102"/>
      <c r="EE131" s="102"/>
      <c r="EF131" s="102"/>
      <c r="EG131" s="102"/>
      <c r="EH131" s="102"/>
      <c r="EI131" s="102"/>
      <c r="EJ131" s="102"/>
      <c r="EK131" s="102"/>
      <c r="EL131" s="102"/>
      <c r="EM131" s="102"/>
      <c r="EN131" s="102"/>
      <c r="EO131" s="102"/>
      <c r="EP131" s="102"/>
      <c r="EQ131" s="102"/>
      <c r="ER131" s="102"/>
      <c r="ES131" s="102"/>
      <c r="ET131" s="102"/>
      <c r="EU131" s="102"/>
      <c r="EV131" s="102"/>
      <c r="EW131" s="102"/>
      <c r="EX131" s="102"/>
      <c r="EY131" s="102"/>
      <c r="EZ131" s="102"/>
      <c r="FA131" s="102"/>
      <c r="FB131" s="102"/>
      <c r="FC131" s="102"/>
      <c r="FD131" s="102"/>
      <c r="FE131" s="102"/>
      <c r="FF131" s="102"/>
      <c r="FG131" s="102"/>
      <c r="FH131" s="102"/>
      <c r="FI131" s="102"/>
      <c r="FJ131" s="102"/>
      <c r="FK131" s="102"/>
      <c r="FL131" s="102"/>
      <c r="FM131" s="102"/>
      <c r="FN131" s="102"/>
      <c r="FO131" s="102"/>
      <c r="FP131" s="102"/>
      <c r="FQ131" s="102"/>
      <c r="FR131" s="102"/>
      <c r="FS131" s="102"/>
      <c r="FT131" s="102"/>
      <c r="FU131" s="102"/>
      <c r="FV131" s="102"/>
      <c r="FW131" s="102"/>
      <c r="FX131" s="102"/>
      <c r="FY131" s="102"/>
      <c r="FZ131" s="102"/>
      <c r="GA131" s="102"/>
      <c r="GB131" s="102"/>
      <c r="GC131" s="102"/>
    </row>
    <row r="132" spans="1:185" s="140" customFormat="1" ht="153" customHeight="1" thickBot="1">
      <c r="A132" s="102"/>
      <c r="B132" s="204">
        <v>34</v>
      </c>
      <c r="C132" s="199"/>
      <c r="D132" s="212"/>
      <c r="E132" s="199" t="s">
        <v>360</v>
      </c>
      <c r="F132" s="199" t="s">
        <v>77</v>
      </c>
      <c r="G132" s="145">
        <v>626000</v>
      </c>
      <c r="H132" s="315" t="s">
        <v>552</v>
      </c>
      <c r="I132" s="316" t="s">
        <v>553</v>
      </c>
      <c r="J132" s="199" t="s">
        <v>61</v>
      </c>
      <c r="K132" s="199" t="s">
        <v>61</v>
      </c>
      <c r="L132" s="199" t="s">
        <v>61</v>
      </c>
      <c r="M132" s="199" t="s">
        <v>61</v>
      </c>
      <c r="N132" s="198" t="s">
        <v>61</v>
      </c>
      <c r="O132" s="198" t="s">
        <v>61</v>
      </c>
      <c r="P132" s="198" t="s">
        <v>61</v>
      </c>
      <c r="Q132" s="244" t="s">
        <v>61</v>
      </c>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c r="AY132" s="102"/>
      <c r="AZ132" s="102"/>
      <c r="BA132" s="102"/>
      <c r="BB132" s="102"/>
      <c r="BC132" s="102"/>
      <c r="BD132" s="102"/>
      <c r="BE132" s="102"/>
      <c r="BF132" s="102"/>
      <c r="BG132" s="102"/>
      <c r="BH132" s="102"/>
      <c r="BI132" s="102"/>
      <c r="BJ132" s="102"/>
      <c r="BK132" s="102"/>
      <c r="BL132" s="102"/>
      <c r="BM132" s="102"/>
      <c r="BN132" s="102"/>
      <c r="BO132" s="102"/>
      <c r="BP132" s="102"/>
      <c r="BQ132" s="102"/>
      <c r="BR132" s="102"/>
      <c r="BS132" s="102"/>
      <c r="BT132" s="102"/>
      <c r="BU132" s="102"/>
      <c r="BV132" s="102"/>
      <c r="BW132" s="102"/>
      <c r="BX132" s="102"/>
      <c r="BY132" s="102"/>
      <c r="BZ132" s="102"/>
      <c r="CA132" s="102"/>
      <c r="CB132" s="102"/>
      <c r="CC132" s="102"/>
      <c r="CD132" s="102"/>
      <c r="CE132" s="102"/>
      <c r="CF132" s="102"/>
      <c r="CG132" s="102"/>
      <c r="CH132" s="102"/>
      <c r="CI132" s="102"/>
      <c r="CJ132" s="102"/>
      <c r="CK132" s="102"/>
      <c r="CL132" s="102"/>
      <c r="CM132" s="102"/>
      <c r="CN132" s="102"/>
      <c r="CO132" s="102"/>
      <c r="CP132" s="102"/>
      <c r="CQ132" s="102"/>
      <c r="CR132" s="102"/>
      <c r="CS132" s="102"/>
      <c r="CT132" s="102"/>
      <c r="CU132" s="102"/>
      <c r="CV132" s="102"/>
      <c r="CW132" s="102"/>
      <c r="CX132" s="102"/>
      <c r="CY132" s="102"/>
      <c r="CZ132" s="102"/>
      <c r="DA132" s="102"/>
      <c r="DB132" s="102"/>
      <c r="DC132" s="102"/>
      <c r="DD132" s="102"/>
      <c r="DE132" s="102"/>
      <c r="DF132" s="102"/>
      <c r="DG132" s="102"/>
      <c r="DH132" s="102"/>
      <c r="DI132" s="102"/>
      <c r="DJ132" s="102"/>
      <c r="DK132" s="102"/>
      <c r="DL132" s="102"/>
      <c r="DM132" s="102"/>
      <c r="DN132" s="102"/>
      <c r="DO132" s="102"/>
      <c r="DP132" s="102"/>
      <c r="DQ132" s="102"/>
      <c r="DR132" s="102"/>
      <c r="DS132" s="102"/>
      <c r="DT132" s="102"/>
      <c r="DU132" s="102"/>
      <c r="DV132" s="102"/>
      <c r="DW132" s="102"/>
      <c r="DX132" s="102"/>
      <c r="DY132" s="102"/>
      <c r="DZ132" s="102"/>
      <c r="EA132" s="102"/>
      <c r="EB132" s="102"/>
      <c r="EC132" s="102"/>
      <c r="ED132" s="102"/>
      <c r="EE132" s="102"/>
      <c r="EF132" s="102"/>
      <c r="EG132" s="102"/>
      <c r="EH132" s="102"/>
      <c r="EI132" s="102"/>
      <c r="EJ132" s="102"/>
      <c r="EK132" s="102"/>
      <c r="EL132" s="102"/>
      <c r="EM132" s="102"/>
      <c r="EN132" s="102"/>
      <c r="EO132" s="102"/>
      <c r="EP132" s="102"/>
      <c r="EQ132" s="102"/>
      <c r="ER132" s="102"/>
      <c r="ES132" s="102"/>
      <c r="ET132" s="102"/>
      <c r="EU132" s="102"/>
      <c r="EV132" s="102"/>
      <c r="EW132" s="102"/>
      <c r="EX132" s="102"/>
      <c r="EY132" s="102"/>
      <c r="EZ132" s="102"/>
      <c r="FA132" s="102"/>
      <c r="FB132" s="102"/>
      <c r="FC132" s="102"/>
      <c r="FD132" s="102"/>
      <c r="FE132" s="102"/>
      <c r="FF132" s="102"/>
      <c r="FG132" s="102"/>
      <c r="FH132" s="102"/>
      <c r="FI132" s="102"/>
      <c r="FJ132" s="102"/>
      <c r="FK132" s="102"/>
      <c r="FL132" s="102"/>
      <c r="FM132" s="102"/>
      <c r="FN132" s="102"/>
      <c r="FO132" s="102"/>
      <c r="FP132" s="102"/>
      <c r="FQ132" s="102"/>
      <c r="FR132" s="102"/>
      <c r="FS132" s="102"/>
      <c r="FT132" s="102"/>
      <c r="FU132" s="102"/>
      <c r="FV132" s="102"/>
      <c r="FW132" s="102"/>
      <c r="FX132" s="102"/>
      <c r="FY132" s="102"/>
      <c r="FZ132" s="102"/>
      <c r="GA132" s="102"/>
      <c r="GB132" s="102"/>
      <c r="GC132" s="102"/>
    </row>
    <row r="133" spans="1:185" ht="95.25" customHeight="1">
      <c r="B133" s="350">
        <v>35</v>
      </c>
      <c r="C133" s="210"/>
      <c r="D133" s="201"/>
      <c r="E133" s="347" t="s">
        <v>467</v>
      </c>
      <c r="F133" s="210" t="s">
        <v>95</v>
      </c>
      <c r="G133" s="132"/>
      <c r="H133" s="144" t="s">
        <v>602</v>
      </c>
      <c r="I133" s="210" t="s">
        <v>516</v>
      </c>
      <c r="J133" s="253" t="s">
        <v>480</v>
      </c>
      <c r="K133" s="253"/>
      <c r="L133" s="275">
        <v>642498.31999999995</v>
      </c>
      <c r="M133" s="253"/>
      <c r="N133" s="260"/>
      <c r="O133" s="210"/>
      <c r="P133" s="210"/>
      <c r="Q133" s="108"/>
    </row>
    <row r="134" spans="1:185" ht="36" customHeight="1">
      <c r="B134" s="351"/>
      <c r="C134" s="172"/>
      <c r="D134" s="202"/>
      <c r="E134" s="348"/>
      <c r="F134" s="172" t="s">
        <v>332</v>
      </c>
      <c r="G134" s="133"/>
      <c r="H134" s="172" t="s">
        <v>479</v>
      </c>
      <c r="I134" s="172" t="s">
        <v>61</v>
      </c>
      <c r="J134" s="172" t="s">
        <v>375</v>
      </c>
      <c r="K134" s="172"/>
      <c r="L134" s="99"/>
      <c r="M134" s="172"/>
      <c r="N134" s="202"/>
      <c r="O134" s="172"/>
      <c r="P134" s="172"/>
      <c r="Q134" s="109"/>
    </row>
    <row r="135" spans="1:185" ht="36" customHeight="1">
      <c r="B135" s="351"/>
      <c r="C135" s="172"/>
      <c r="D135" s="202"/>
      <c r="E135" s="348"/>
      <c r="F135" s="172" t="s">
        <v>72</v>
      </c>
      <c r="G135" s="133"/>
      <c r="H135" s="172" t="s">
        <v>61</v>
      </c>
      <c r="I135" s="172" t="s">
        <v>61</v>
      </c>
      <c r="J135" s="172"/>
      <c r="K135" s="172"/>
      <c r="L135" s="99"/>
      <c r="M135" s="172"/>
      <c r="N135" s="202"/>
      <c r="O135" s="172"/>
      <c r="P135" s="172"/>
      <c r="Q135" s="109"/>
    </row>
    <row r="136" spans="1:185" ht="36" customHeight="1">
      <c r="B136" s="351"/>
      <c r="C136" s="172"/>
      <c r="D136" s="202"/>
      <c r="E136" s="348"/>
      <c r="F136" s="172" t="s">
        <v>333</v>
      </c>
      <c r="G136" s="133"/>
      <c r="H136" s="172" t="s">
        <v>61</v>
      </c>
      <c r="I136" s="172" t="s">
        <v>61</v>
      </c>
      <c r="J136" s="172"/>
      <c r="K136" s="172"/>
      <c r="L136" s="99"/>
      <c r="M136" s="172"/>
      <c r="N136" s="202"/>
      <c r="O136" s="172"/>
      <c r="P136" s="172"/>
      <c r="Q136" s="109"/>
    </row>
    <row r="137" spans="1:185" ht="36" customHeight="1" thickBot="1">
      <c r="B137" s="352"/>
      <c r="C137" s="211"/>
      <c r="D137" s="203"/>
      <c r="E137" s="349"/>
      <c r="F137" s="211" t="s">
        <v>77</v>
      </c>
      <c r="G137" s="307"/>
      <c r="H137" s="211" t="s">
        <v>61</v>
      </c>
      <c r="I137" s="211" t="s">
        <v>61</v>
      </c>
      <c r="J137" s="211"/>
      <c r="K137" s="211"/>
      <c r="L137" s="98"/>
      <c r="M137" s="211"/>
      <c r="N137" s="203"/>
      <c r="O137" s="211"/>
      <c r="P137" s="211"/>
      <c r="Q137" s="110"/>
    </row>
  </sheetData>
  <autoFilter ref="B4:Q137" xr:uid="{00000000-0009-0000-0000-000003000000}">
    <filterColumn colId="8" showButton="0"/>
    <filterColumn colId="9" showButton="0"/>
    <filterColumn colId="10" showButton="0"/>
    <filterColumn colId="11" showButton="0"/>
  </autoFilter>
  <mergeCells count="114">
    <mergeCell ref="F87:F88"/>
    <mergeCell ref="F106:F107"/>
    <mergeCell ref="F101:F102"/>
    <mergeCell ref="F103:F104"/>
    <mergeCell ref="F48:F49"/>
    <mergeCell ref="F64:F65"/>
    <mergeCell ref="F70:F71"/>
    <mergeCell ref="F82:F83"/>
    <mergeCell ref="F76:F77"/>
    <mergeCell ref="F98:F99"/>
    <mergeCell ref="B133:B137"/>
    <mergeCell ref="E133:E137"/>
    <mergeCell ref="D54:D56"/>
    <mergeCell ref="E59:E61"/>
    <mergeCell ref="B59:B61"/>
    <mergeCell ref="B106:B108"/>
    <mergeCell ref="C106:C108"/>
    <mergeCell ref="D106:D108"/>
    <mergeCell ref="E106:E108"/>
    <mergeCell ref="E115:E116"/>
    <mergeCell ref="B115:B116"/>
    <mergeCell ref="B117:B118"/>
    <mergeCell ref="E117:E118"/>
    <mergeCell ref="E113:E114"/>
    <mergeCell ref="B113:B114"/>
    <mergeCell ref="B101:B105"/>
    <mergeCell ref="C101:C105"/>
    <mergeCell ref="D101:D105"/>
    <mergeCell ref="E101:E105"/>
    <mergeCell ref="D82:D86"/>
    <mergeCell ref="E82:E86"/>
    <mergeCell ref="B125:B129"/>
    <mergeCell ref="E125:E129"/>
    <mergeCell ref="E119:E124"/>
    <mergeCell ref="F119:F120"/>
    <mergeCell ref="B98:B100"/>
    <mergeCell ref="C98:C100"/>
    <mergeCell ref="D98:D100"/>
    <mergeCell ref="E98:E100"/>
    <mergeCell ref="E70:E75"/>
    <mergeCell ref="B93:B97"/>
    <mergeCell ref="C93:C94"/>
    <mergeCell ref="D93:D94"/>
    <mergeCell ref="E93:E97"/>
    <mergeCell ref="C87:C89"/>
    <mergeCell ref="D87:D89"/>
    <mergeCell ref="B87:B92"/>
    <mergeCell ref="B70:B75"/>
    <mergeCell ref="C76:C80"/>
    <mergeCell ref="D76:D80"/>
    <mergeCell ref="B76:B81"/>
    <mergeCell ref="E87:E92"/>
    <mergeCell ref="E76:E81"/>
    <mergeCell ref="B82:B86"/>
    <mergeCell ref="C82:C86"/>
    <mergeCell ref="E109:E112"/>
    <mergeCell ref="B109:B112"/>
    <mergeCell ref="B119:B124"/>
    <mergeCell ref="E43:E47"/>
    <mergeCell ref="B38:B42"/>
    <mergeCell ref="E38:E42"/>
    <mergeCell ref="E64:E69"/>
    <mergeCell ref="B48:B53"/>
    <mergeCell ref="E48:E53"/>
    <mergeCell ref="B64:B69"/>
    <mergeCell ref="B54:B56"/>
    <mergeCell ref="B62:B63"/>
    <mergeCell ref="C62:C63"/>
    <mergeCell ref="D62:D63"/>
    <mergeCell ref="E62:E63"/>
    <mergeCell ref="E57:E58"/>
    <mergeCell ref="B57:B58"/>
    <mergeCell ref="E54:E56"/>
    <mergeCell ref="C54:C56"/>
    <mergeCell ref="B43:B47"/>
    <mergeCell ref="B19:B22"/>
    <mergeCell ref="E29:E32"/>
    <mergeCell ref="B29:B32"/>
    <mergeCell ref="C14:C17"/>
    <mergeCell ref="F14:F15"/>
    <mergeCell ref="J4:N4"/>
    <mergeCell ref="I4:I5"/>
    <mergeCell ref="G4:G5"/>
    <mergeCell ref="E4:E5"/>
    <mergeCell ref="H4:H5"/>
    <mergeCell ref="F4:F5"/>
    <mergeCell ref="D6:D9"/>
    <mergeCell ref="B10:B13"/>
    <mergeCell ref="C10:C13"/>
    <mergeCell ref="C6:C9"/>
    <mergeCell ref="H64:H65"/>
    <mergeCell ref="I64:I65"/>
    <mergeCell ref="H70:H71"/>
    <mergeCell ref="I70:I71"/>
    <mergeCell ref="H76:H77"/>
    <mergeCell ref="I76:I77"/>
    <mergeCell ref="H98:H99"/>
    <mergeCell ref="I98:I99"/>
    <mergeCell ref="B3:H3"/>
    <mergeCell ref="E33:E37"/>
    <mergeCell ref="B33:B37"/>
    <mergeCell ref="B23:B28"/>
    <mergeCell ref="E23:E28"/>
    <mergeCell ref="E14:E18"/>
    <mergeCell ref="E19:E22"/>
    <mergeCell ref="E6:E9"/>
    <mergeCell ref="D10:D13"/>
    <mergeCell ref="B4:B5"/>
    <mergeCell ref="B6:B9"/>
    <mergeCell ref="B14:B18"/>
    <mergeCell ref="D4:D5"/>
    <mergeCell ref="C4:C5"/>
    <mergeCell ref="E10:E13"/>
    <mergeCell ref="D14:D17"/>
  </mergeCells>
  <phoneticPr fontId="25" type="noConversion"/>
  <printOptions horizontalCentered="1"/>
  <pageMargins left="0.19685039370078741" right="0.19685039370078741" top="0.78740157480314965" bottom="0.39370078740157483" header="0.43307086614173229" footer="0"/>
  <pageSetup paperSize="9" scale="33" fitToHeight="0" orientation="landscape" r:id="rId1"/>
  <headerFooter alignWithMargins="0"/>
  <rowBreaks count="7" manualBreakCount="7">
    <brk id="13" max="16" man="1"/>
    <brk id="28" max="16" man="1"/>
    <brk id="37" max="16" man="1"/>
    <brk id="69" max="16" man="1"/>
    <brk id="86" max="16" man="1"/>
    <brk id="100" max="16" man="1"/>
    <brk id="112" max="16" man="1"/>
  </rowBreaks>
  <ignoredErrors>
    <ignoredError sqref="L38 L7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78"/>
  <sheetViews>
    <sheetView zoomScale="80" zoomScaleNormal="80" workbookViewId="0">
      <selection activeCell="F5" sqref="F5:F6"/>
    </sheetView>
  </sheetViews>
  <sheetFormatPr baseColWidth="10" defaultRowHeight="12.75"/>
  <cols>
    <col min="1" max="1" width="2.7109375" customWidth="1"/>
    <col min="2" max="2" width="13.7109375" style="88" customWidth="1"/>
    <col min="3" max="3" width="4.5703125" style="89" customWidth="1"/>
    <col min="4" max="4" width="8.7109375" style="89" customWidth="1"/>
    <col min="5" max="5" width="11.28515625" style="89" customWidth="1"/>
    <col min="6" max="6" width="34.85546875" style="90" customWidth="1"/>
    <col min="7" max="7" width="16.7109375" style="90" customWidth="1"/>
    <col min="8" max="8" width="21.140625" style="90" customWidth="1"/>
    <col min="9" max="9" width="19.140625" style="91" customWidth="1"/>
    <col min="10" max="10" width="12.85546875" style="92" customWidth="1"/>
    <col min="11" max="11" width="16.42578125" style="89" customWidth="1"/>
    <col min="12" max="12" width="40.85546875" style="42" customWidth="1"/>
    <col min="13" max="13" width="16.42578125" customWidth="1"/>
    <col min="14" max="14" width="14.7109375" customWidth="1"/>
  </cols>
  <sheetData>
    <row r="2" spans="2:12" ht="15.6" customHeight="1">
      <c r="B2" s="429"/>
      <c r="C2" s="429"/>
      <c r="D2" s="429"/>
      <c r="E2" s="429"/>
      <c r="F2" s="429"/>
      <c r="G2" s="429"/>
      <c r="H2" s="429"/>
      <c r="I2" s="429"/>
      <c r="J2" s="429"/>
      <c r="K2" s="429"/>
      <c r="L2" s="429"/>
    </row>
    <row r="3" spans="2:12" ht="21" customHeight="1">
      <c r="B3" s="430" t="s">
        <v>282</v>
      </c>
      <c r="C3" s="430"/>
      <c r="D3" s="430"/>
      <c r="E3" s="430"/>
      <c r="F3" s="430"/>
      <c r="G3" s="430"/>
      <c r="H3" s="430"/>
      <c r="I3" s="430"/>
      <c r="J3" s="430"/>
      <c r="K3" s="430"/>
      <c r="L3" s="430"/>
    </row>
    <row r="5" spans="2:12" ht="45" customHeight="1" thickBot="1">
      <c r="B5" s="52" t="s">
        <v>50</v>
      </c>
      <c r="C5" s="53" t="s">
        <v>23</v>
      </c>
      <c r="D5" s="53" t="s">
        <v>31</v>
      </c>
      <c r="E5" s="53" t="s">
        <v>32</v>
      </c>
      <c r="F5" s="53" t="s">
        <v>20</v>
      </c>
      <c r="G5" s="53" t="s">
        <v>94</v>
      </c>
      <c r="H5" s="53" t="s">
        <v>54</v>
      </c>
      <c r="I5" s="53" t="s">
        <v>93</v>
      </c>
      <c r="J5" s="54" t="s">
        <v>125</v>
      </c>
      <c r="K5" s="53" t="s">
        <v>25</v>
      </c>
      <c r="L5" s="53" t="s">
        <v>78</v>
      </c>
    </row>
    <row r="6" spans="2:12" ht="40.15" customHeight="1">
      <c r="B6" s="431" t="s">
        <v>123</v>
      </c>
      <c r="C6" s="423">
        <v>1</v>
      </c>
      <c r="D6" s="426" t="s">
        <v>61</v>
      </c>
      <c r="E6" s="426" t="s">
        <v>61</v>
      </c>
      <c r="F6" s="415" t="s">
        <v>0</v>
      </c>
      <c r="G6" s="55" t="s">
        <v>72</v>
      </c>
      <c r="H6" s="56">
        <v>20062731.359999999</v>
      </c>
      <c r="I6" s="56">
        <v>20062731.359999999</v>
      </c>
      <c r="J6" s="57">
        <f>+H6-I6</f>
        <v>0</v>
      </c>
      <c r="K6" s="58" t="s">
        <v>52</v>
      </c>
      <c r="L6" s="59" t="s">
        <v>62</v>
      </c>
    </row>
    <row r="7" spans="2:12" ht="73.5" customHeight="1" thickBot="1">
      <c r="B7" s="431"/>
      <c r="C7" s="425"/>
      <c r="D7" s="428"/>
      <c r="E7" s="428"/>
      <c r="F7" s="416"/>
      <c r="G7" s="61" t="s">
        <v>77</v>
      </c>
      <c r="H7" s="62">
        <v>37622611</v>
      </c>
      <c r="I7" s="62">
        <v>37622611</v>
      </c>
      <c r="J7" s="63">
        <f t="shared" ref="J7:J69" si="0">+H7-I7</f>
        <v>0</v>
      </c>
      <c r="K7" s="60" t="s">
        <v>96</v>
      </c>
      <c r="L7" s="64" t="s">
        <v>103</v>
      </c>
    </row>
    <row r="8" spans="2:12" ht="63" customHeight="1" thickBot="1">
      <c r="B8" s="431"/>
      <c r="C8" s="65">
        <v>2</v>
      </c>
      <c r="D8" s="66" t="s">
        <v>61</v>
      </c>
      <c r="E8" s="66" t="s">
        <v>61</v>
      </c>
      <c r="F8" s="67" t="s">
        <v>1</v>
      </c>
      <c r="G8" s="67" t="s">
        <v>95</v>
      </c>
      <c r="H8" s="68">
        <v>986076</v>
      </c>
      <c r="I8" s="68">
        <v>500000</v>
      </c>
      <c r="J8" s="69">
        <f>+H8-I8</f>
        <v>486076</v>
      </c>
      <c r="K8" s="66" t="s">
        <v>97</v>
      </c>
      <c r="L8" s="70" t="s">
        <v>104</v>
      </c>
    </row>
    <row r="9" spans="2:12" ht="57.75" customHeight="1">
      <c r="B9" s="431"/>
      <c r="C9" s="423">
        <v>3</v>
      </c>
      <c r="D9" s="426">
        <v>180989</v>
      </c>
      <c r="E9" s="426" t="s">
        <v>40</v>
      </c>
      <c r="F9" s="415" t="s">
        <v>7</v>
      </c>
      <c r="G9" s="55" t="s">
        <v>95</v>
      </c>
      <c r="H9" s="56">
        <v>55937.77</v>
      </c>
      <c r="I9" s="56">
        <v>55937.77</v>
      </c>
      <c r="J9" s="57">
        <f t="shared" si="0"/>
        <v>0</v>
      </c>
      <c r="K9" s="58" t="s">
        <v>97</v>
      </c>
      <c r="L9" s="59" t="s">
        <v>86</v>
      </c>
    </row>
    <row r="10" spans="2:12" ht="31.15" customHeight="1">
      <c r="B10" s="431"/>
      <c r="C10" s="424"/>
      <c r="D10" s="427"/>
      <c r="E10" s="427"/>
      <c r="F10" s="410"/>
      <c r="G10" s="73" t="s">
        <v>72</v>
      </c>
      <c r="H10" s="74">
        <v>139983.38</v>
      </c>
      <c r="I10" s="74">
        <v>70834.960000000006</v>
      </c>
      <c r="J10" s="75">
        <f t="shared" si="0"/>
        <v>69148.42</v>
      </c>
      <c r="K10" s="71" t="s">
        <v>80</v>
      </c>
      <c r="L10" s="407" t="s">
        <v>105</v>
      </c>
    </row>
    <row r="11" spans="2:12" ht="31.9" customHeight="1" thickBot="1">
      <c r="B11" s="431"/>
      <c r="C11" s="425"/>
      <c r="D11" s="428"/>
      <c r="E11" s="428"/>
      <c r="F11" s="416"/>
      <c r="G11" s="61" t="s">
        <v>77</v>
      </c>
      <c r="H11" s="62">
        <v>742641.03</v>
      </c>
      <c r="I11" s="62">
        <v>0</v>
      </c>
      <c r="J11" s="75">
        <f t="shared" si="0"/>
        <v>742641.03</v>
      </c>
      <c r="K11" s="60" t="s">
        <v>80</v>
      </c>
      <c r="L11" s="408"/>
    </row>
    <row r="12" spans="2:12" ht="37.9" customHeight="1">
      <c r="B12" s="431"/>
      <c r="C12" s="423">
        <v>4</v>
      </c>
      <c r="D12" s="426">
        <v>181085</v>
      </c>
      <c r="E12" s="426" t="s">
        <v>40</v>
      </c>
      <c r="F12" s="415" t="s">
        <v>28</v>
      </c>
      <c r="G12" s="55" t="s">
        <v>95</v>
      </c>
      <c r="H12" s="56">
        <v>31400</v>
      </c>
      <c r="I12" s="56">
        <v>0</v>
      </c>
      <c r="J12" s="57">
        <f t="shared" si="0"/>
        <v>31400</v>
      </c>
      <c r="K12" s="58" t="s">
        <v>98</v>
      </c>
      <c r="L12" s="411" t="s">
        <v>106</v>
      </c>
    </row>
    <row r="13" spans="2:12" ht="62.25" customHeight="1" thickBot="1">
      <c r="B13" s="431"/>
      <c r="C13" s="425">
        <v>3</v>
      </c>
      <c r="D13" s="428">
        <v>180989</v>
      </c>
      <c r="E13" s="428" t="s">
        <v>40</v>
      </c>
      <c r="F13" s="416"/>
      <c r="G13" s="61" t="s">
        <v>77</v>
      </c>
      <c r="H13" s="62">
        <v>5526271.46</v>
      </c>
      <c r="I13" s="62">
        <v>2210508.5840000003</v>
      </c>
      <c r="J13" s="63">
        <f t="shared" si="0"/>
        <v>3315762.8759999997</v>
      </c>
      <c r="K13" s="60" t="s">
        <v>97</v>
      </c>
      <c r="L13" s="408"/>
    </row>
    <row r="14" spans="2:12" ht="48" customHeight="1">
      <c r="B14" s="431"/>
      <c r="C14" s="423">
        <v>5</v>
      </c>
      <c r="D14" s="426">
        <v>1809209</v>
      </c>
      <c r="E14" s="426" t="s">
        <v>40</v>
      </c>
      <c r="F14" s="415" t="s">
        <v>29</v>
      </c>
      <c r="G14" s="55" t="s">
        <v>95</v>
      </c>
      <c r="H14" s="56">
        <v>31400</v>
      </c>
      <c r="I14" s="56">
        <v>0</v>
      </c>
      <c r="J14" s="57">
        <f t="shared" si="0"/>
        <v>31400</v>
      </c>
      <c r="K14" s="58" t="s">
        <v>98</v>
      </c>
      <c r="L14" s="411" t="s">
        <v>106</v>
      </c>
    </row>
    <row r="15" spans="2:12" ht="63.75" customHeight="1" thickBot="1">
      <c r="B15" s="431"/>
      <c r="C15" s="425">
        <v>4</v>
      </c>
      <c r="D15" s="428">
        <v>1809209</v>
      </c>
      <c r="E15" s="428" t="s">
        <v>40</v>
      </c>
      <c r="F15" s="416"/>
      <c r="G15" s="61" t="s">
        <v>77</v>
      </c>
      <c r="H15" s="62">
        <v>1204125.5</v>
      </c>
      <c r="I15" s="62">
        <v>481650.2</v>
      </c>
      <c r="J15" s="63">
        <f t="shared" si="0"/>
        <v>722475.3</v>
      </c>
      <c r="K15" s="60" t="s">
        <v>97</v>
      </c>
      <c r="L15" s="408"/>
    </row>
    <row r="16" spans="2:12" ht="41.25" customHeight="1">
      <c r="B16" s="431"/>
      <c r="C16" s="423">
        <v>6</v>
      </c>
      <c r="D16" s="426">
        <v>181094</v>
      </c>
      <c r="E16" s="426" t="s">
        <v>40</v>
      </c>
      <c r="F16" s="415" t="s">
        <v>30</v>
      </c>
      <c r="G16" s="55" t="s">
        <v>95</v>
      </c>
      <c r="H16" s="56">
        <v>31700</v>
      </c>
      <c r="I16" s="56">
        <v>0</v>
      </c>
      <c r="J16" s="57">
        <f t="shared" si="0"/>
        <v>31700</v>
      </c>
      <c r="K16" s="58" t="s">
        <v>98</v>
      </c>
      <c r="L16" s="411" t="s">
        <v>106</v>
      </c>
    </row>
    <row r="17" spans="2:14" ht="60.75" customHeight="1" thickBot="1">
      <c r="B17" s="431"/>
      <c r="C17" s="425">
        <v>5</v>
      </c>
      <c r="D17" s="428">
        <v>181094</v>
      </c>
      <c r="E17" s="428" t="s">
        <v>40</v>
      </c>
      <c r="F17" s="416" t="s">
        <v>4</v>
      </c>
      <c r="G17" s="61" t="s">
        <v>77</v>
      </c>
      <c r="H17" s="62">
        <v>1342750</v>
      </c>
      <c r="I17" s="62">
        <v>537100</v>
      </c>
      <c r="J17" s="63">
        <f t="shared" si="0"/>
        <v>805650</v>
      </c>
      <c r="K17" s="60" t="s">
        <v>97</v>
      </c>
      <c r="L17" s="408"/>
    </row>
    <row r="18" spans="2:14" ht="63.6" customHeight="1" thickBot="1">
      <c r="B18" s="431"/>
      <c r="C18" s="65">
        <v>7</v>
      </c>
      <c r="D18" s="66">
        <v>217257</v>
      </c>
      <c r="E18" s="66" t="s">
        <v>42</v>
      </c>
      <c r="F18" s="67" t="s">
        <v>8</v>
      </c>
      <c r="G18" s="67" t="s">
        <v>95</v>
      </c>
      <c r="H18" s="68">
        <v>158272.82</v>
      </c>
      <c r="I18" s="68">
        <v>0</v>
      </c>
      <c r="J18" s="69">
        <f t="shared" si="0"/>
        <v>158272.82</v>
      </c>
      <c r="K18" s="66" t="s">
        <v>26</v>
      </c>
      <c r="L18" s="70" t="s">
        <v>274</v>
      </c>
    </row>
    <row r="19" spans="2:14" ht="63" customHeight="1" thickBot="1">
      <c r="B19" s="431"/>
      <c r="C19" s="65">
        <v>8</v>
      </c>
      <c r="D19" s="66">
        <v>211309</v>
      </c>
      <c r="E19" s="66" t="s">
        <v>41</v>
      </c>
      <c r="F19" s="67" t="s">
        <v>9</v>
      </c>
      <c r="G19" s="67" t="s">
        <v>95</v>
      </c>
      <c r="H19" s="68">
        <v>224143.1</v>
      </c>
      <c r="I19" s="68">
        <v>165000</v>
      </c>
      <c r="J19" s="69">
        <f t="shared" si="0"/>
        <v>59143.100000000006</v>
      </c>
      <c r="K19" s="66" t="s">
        <v>99</v>
      </c>
      <c r="L19" s="70" t="s">
        <v>107</v>
      </c>
    </row>
    <row r="20" spans="2:14" ht="63.75" customHeight="1" thickBot="1">
      <c r="B20" s="431"/>
      <c r="C20" s="65">
        <v>9</v>
      </c>
      <c r="D20" s="66">
        <v>237720</v>
      </c>
      <c r="E20" s="66" t="s">
        <v>48</v>
      </c>
      <c r="F20" s="67" t="s">
        <v>10</v>
      </c>
      <c r="G20" s="67" t="s">
        <v>95</v>
      </c>
      <c r="H20" s="68">
        <v>304043.78999999998</v>
      </c>
      <c r="I20" s="68">
        <v>245036.49</v>
      </c>
      <c r="J20" s="69">
        <f t="shared" si="0"/>
        <v>59007.299999999988</v>
      </c>
      <c r="K20" s="66" t="s">
        <v>97</v>
      </c>
      <c r="L20" s="70" t="s">
        <v>108</v>
      </c>
    </row>
    <row r="21" spans="2:14" ht="62.25" customHeight="1" thickBot="1">
      <c r="B21" s="431"/>
      <c r="C21" s="65">
        <v>10</v>
      </c>
      <c r="D21" s="66">
        <v>238552</v>
      </c>
      <c r="E21" s="66" t="s">
        <v>45</v>
      </c>
      <c r="F21" s="67" t="s">
        <v>12</v>
      </c>
      <c r="G21" s="67" t="s">
        <v>95</v>
      </c>
      <c r="H21" s="68">
        <v>220017.26</v>
      </c>
      <c r="I21" s="68">
        <v>165000</v>
      </c>
      <c r="J21" s="69">
        <f t="shared" si="0"/>
        <v>55017.260000000009</v>
      </c>
      <c r="K21" s="66" t="s">
        <v>97</v>
      </c>
      <c r="L21" s="70" t="s">
        <v>109</v>
      </c>
    </row>
    <row r="22" spans="2:14" ht="47.25" customHeight="1">
      <c r="B22" s="431"/>
      <c r="C22" s="423">
        <v>11</v>
      </c>
      <c r="D22" s="426">
        <v>269832</v>
      </c>
      <c r="E22" s="426" t="s">
        <v>49</v>
      </c>
      <c r="F22" s="415" t="s">
        <v>11</v>
      </c>
      <c r="G22" s="55" t="s">
        <v>72</v>
      </c>
      <c r="H22" s="56">
        <v>1330082.0900000001</v>
      </c>
      <c r="I22" s="432">
        <v>1510047.5</v>
      </c>
      <c r="J22" s="435">
        <f>+H22+H23-I22</f>
        <v>2161436.9400000004</v>
      </c>
      <c r="K22" s="426" t="s">
        <v>100</v>
      </c>
      <c r="L22" s="411" t="s">
        <v>278</v>
      </c>
      <c r="N22">
        <f>+H22*0.4</f>
        <v>532032.83600000001</v>
      </c>
    </row>
    <row r="23" spans="2:14" ht="45.6" customHeight="1" thickBot="1">
      <c r="B23" s="431"/>
      <c r="C23" s="425"/>
      <c r="D23" s="428"/>
      <c r="E23" s="428"/>
      <c r="F23" s="416"/>
      <c r="G23" s="61" t="s">
        <v>77</v>
      </c>
      <c r="H23" s="62">
        <v>2341402.35</v>
      </c>
      <c r="I23" s="434"/>
      <c r="J23" s="436"/>
      <c r="K23" s="428"/>
      <c r="L23" s="408"/>
      <c r="N23" s="24">
        <f>+I22-N22</f>
        <v>978014.66399999999</v>
      </c>
    </row>
    <row r="24" spans="2:14" ht="30.6" customHeight="1">
      <c r="B24" s="431"/>
      <c r="C24" s="423">
        <v>12</v>
      </c>
      <c r="D24" s="426">
        <v>274698</v>
      </c>
      <c r="E24" s="426" t="s">
        <v>83</v>
      </c>
      <c r="F24" s="415" t="s">
        <v>51</v>
      </c>
      <c r="G24" s="55" t="s">
        <v>95</v>
      </c>
      <c r="H24" s="56">
        <v>30962</v>
      </c>
      <c r="I24" s="56">
        <v>0</v>
      </c>
      <c r="J24" s="57">
        <f t="shared" si="0"/>
        <v>30962</v>
      </c>
      <c r="K24" s="58" t="s">
        <v>88</v>
      </c>
      <c r="L24" s="411" t="s">
        <v>275</v>
      </c>
    </row>
    <row r="25" spans="2:14" ht="42.6" customHeight="1">
      <c r="B25" s="431"/>
      <c r="C25" s="424"/>
      <c r="D25" s="427"/>
      <c r="E25" s="427"/>
      <c r="F25" s="410"/>
      <c r="G25" s="73" t="s">
        <v>72</v>
      </c>
      <c r="H25" s="74">
        <v>911156.6</v>
      </c>
      <c r="I25" s="74">
        <v>1680000</v>
      </c>
      <c r="J25" s="76">
        <f t="shared" si="0"/>
        <v>-768843.4</v>
      </c>
      <c r="K25" s="71" t="s">
        <v>101</v>
      </c>
      <c r="L25" s="407"/>
    </row>
    <row r="26" spans="2:14" ht="36.6" customHeight="1" thickBot="1">
      <c r="B26" s="431"/>
      <c r="C26" s="425"/>
      <c r="D26" s="428"/>
      <c r="E26" s="428"/>
      <c r="F26" s="416"/>
      <c r="G26" s="61" t="s">
        <v>77</v>
      </c>
      <c r="H26" s="62">
        <v>8375698</v>
      </c>
      <c r="I26" s="62">
        <v>5220000</v>
      </c>
      <c r="J26" s="63">
        <f t="shared" si="0"/>
        <v>3155698</v>
      </c>
      <c r="K26" s="60" t="s">
        <v>26</v>
      </c>
      <c r="L26" s="408"/>
    </row>
    <row r="27" spans="2:14" ht="71.25" customHeight="1" thickBot="1">
      <c r="B27" s="431"/>
      <c r="C27" s="65">
        <v>13</v>
      </c>
      <c r="D27" s="66">
        <v>273121</v>
      </c>
      <c r="E27" s="66" t="s">
        <v>82</v>
      </c>
      <c r="F27" s="67" t="s">
        <v>55</v>
      </c>
      <c r="G27" s="67" t="s">
        <v>95</v>
      </c>
      <c r="H27" s="68">
        <v>64664</v>
      </c>
      <c r="I27" s="68">
        <v>64664</v>
      </c>
      <c r="J27" s="69">
        <f t="shared" si="0"/>
        <v>0</v>
      </c>
      <c r="K27" s="66" t="s">
        <v>101</v>
      </c>
      <c r="L27" s="70" t="s">
        <v>91</v>
      </c>
    </row>
    <row r="28" spans="2:14" ht="47.25" customHeight="1">
      <c r="B28" s="431"/>
      <c r="C28" s="423">
        <v>14</v>
      </c>
      <c r="D28" s="426">
        <v>273254</v>
      </c>
      <c r="E28" s="426" t="s">
        <v>82</v>
      </c>
      <c r="F28" s="415" t="s">
        <v>56</v>
      </c>
      <c r="G28" s="55" t="s">
        <v>95</v>
      </c>
      <c r="H28" s="56">
        <v>84530</v>
      </c>
      <c r="I28" s="56">
        <v>84530</v>
      </c>
      <c r="J28" s="57">
        <f t="shared" si="0"/>
        <v>0</v>
      </c>
      <c r="K28" s="58" t="s">
        <v>101</v>
      </c>
      <c r="L28" s="59" t="s">
        <v>91</v>
      </c>
    </row>
    <row r="29" spans="2:14" ht="30" customHeight="1">
      <c r="B29" s="431"/>
      <c r="C29" s="424"/>
      <c r="D29" s="427"/>
      <c r="E29" s="427"/>
      <c r="F29" s="410"/>
      <c r="G29" s="73" t="s">
        <v>72</v>
      </c>
      <c r="H29" s="74">
        <v>138122</v>
      </c>
      <c r="I29" s="74">
        <v>0</v>
      </c>
      <c r="J29" s="75">
        <f t="shared" si="0"/>
        <v>138122</v>
      </c>
      <c r="K29" s="71" t="s">
        <v>80</v>
      </c>
      <c r="L29" s="407" t="s">
        <v>271</v>
      </c>
    </row>
    <row r="30" spans="2:14" ht="27" customHeight="1" thickBot="1">
      <c r="B30" s="431"/>
      <c r="C30" s="425"/>
      <c r="D30" s="428"/>
      <c r="E30" s="428"/>
      <c r="F30" s="416"/>
      <c r="G30" s="61" t="s">
        <v>77</v>
      </c>
      <c r="H30" s="62">
        <v>887354</v>
      </c>
      <c r="I30" s="62">
        <v>0</v>
      </c>
      <c r="J30" s="63">
        <f t="shared" si="0"/>
        <v>887354</v>
      </c>
      <c r="K30" s="60" t="s">
        <v>80</v>
      </c>
      <c r="L30" s="408"/>
    </row>
    <row r="31" spans="2:14" ht="51" customHeight="1" thickBot="1">
      <c r="B31" s="431"/>
      <c r="C31" s="65">
        <v>15</v>
      </c>
      <c r="D31" s="66">
        <v>273262</v>
      </c>
      <c r="E31" s="66" t="s">
        <v>84</v>
      </c>
      <c r="F31" s="67" t="s">
        <v>65</v>
      </c>
      <c r="G31" s="67" t="s">
        <v>77</v>
      </c>
      <c r="H31" s="68">
        <v>9523547</v>
      </c>
      <c r="I31" s="68">
        <v>1904709.4</v>
      </c>
      <c r="J31" s="69">
        <f t="shared" si="0"/>
        <v>7618837.5999999996</v>
      </c>
      <c r="K31" s="66" t="s">
        <v>26</v>
      </c>
      <c r="L31" s="70" t="s">
        <v>273</v>
      </c>
    </row>
    <row r="32" spans="2:14" ht="30" customHeight="1">
      <c r="B32" s="431"/>
      <c r="C32" s="423">
        <v>16</v>
      </c>
      <c r="D32" s="426">
        <v>292317</v>
      </c>
      <c r="E32" s="426" t="s">
        <v>85</v>
      </c>
      <c r="F32" s="415" t="s">
        <v>60</v>
      </c>
      <c r="G32" s="55" t="s">
        <v>95</v>
      </c>
      <c r="H32" s="56">
        <v>229564</v>
      </c>
      <c r="I32" s="432">
        <v>22000000</v>
      </c>
      <c r="J32" s="420">
        <f>+H32+H33+H34-I32</f>
        <v>-4000000</v>
      </c>
      <c r="K32" s="412" t="s">
        <v>26</v>
      </c>
      <c r="L32" s="411" t="s">
        <v>276</v>
      </c>
    </row>
    <row r="33" spans="2:12" ht="30.6" customHeight="1">
      <c r="B33" s="431"/>
      <c r="C33" s="424"/>
      <c r="D33" s="427"/>
      <c r="E33" s="427"/>
      <c r="F33" s="410"/>
      <c r="G33" s="73" t="s">
        <v>72</v>
      </c>
      <c r="H33" s="74">
        <v>7059782</v>
      </c>
      <c r="I33" s="433"/>
      <c r="J33" s="421"/>
      <c r="K33" s="413"/>
      <c r="L33" s="407"/>
    </row>
    <row r="34" spans="2:12" ht="25.15" customHeight="1" thickBot="1">
      <c r="B34" s="431"/>
      <c r="C34" s="425"/>
      <c r="D34" s="428"/>
      <c r="E34" s="428"/>
      <c r="F34" s="416"/>
      <c r="G34" s="61" t="s">
        <v>77</v>
      </c>
      <c r="H34" s="62">
        <v>10710654</v>
      </c>
      <c r="I34" s="434"/>
      <c r="J34" s="422"/>
      <c r="K34" s="414"/>
      <c r="L34" s="408"/>
    </row>
    <row r="35" spans="2:12" ht="66" customHeight="1" thickBot="1">
      <c r="B35" s="431"/>
      <c r="C35" s="65">
        <v>17</v>
      </c>
      <c r="D35" s="66">
        <v>226479</v>
      </c>
      <c r="E35" s="66" t="s">
        <v>53</v>
      </c>
      <c r="F35" s="67" t="s">
        <v>5</v>
      </c>
      <c r="G35" s="67" t="s">
        <v>77</v>
      </c>
      <c r="H35" s="68">
        <v>4451945.5</v>
      </c>
      <c r="I35" s="68">
        <v>4451945.5</v>
      </c>
      <c r="J35" s="69">
        <f t="shared" si="0"/>
        <v>0</v>
      </c>
      <c r="K35" s="66" t="s">
        <v>97</v>
      </c>
      <c r="L35" s="70" t="s">
        <v>66</v>
      </c>
    </row>
    <row r="36" spans="2:12" ht="99" customHeight="1" thickBot="1">
      <c r="B36" s="431"/>
      <c r="C36" s="65">
        <v>18</v>
      </c>
      <c r="D36" s="66">
        <v>273773</v>
      </c>
      <c r="E36" s="66" t="s">
        <v>45</v>
      </c>
      <c r="F36" s="67" t="s">
        <v>6</v>
      </c>
      <c r="G36" s="67" t="s">
        <v>77</v>
      </c>
      <c r="H36" s="68">
        <v>8365692</v>
      </c>
      <c r="I36" s="68">
        <v>0</v>
      </c>
      <c r="J36" s="69">
        <f t="shared" si="0"/>
        <v>8365692</v>
      </c>
      <c r="K36" s="66" t="s">
        <v>102</v>
      </c>
      <c r="L36" s="70" t="s">
        <v>279</v>
      </c>
    </row>
    <row r="37" spans="2:12" ht="34.9" customHeight="1">
      <c r="B37" s="417" t="s">
        <v>124</v>
      </c>
      <c r="C37" s="423">
        <v>1</v>
      </c>
      <c r="D37" s="426"/>
      <c r="E37" s="426"/>
      <c r="F37" s="415" t="s">
        <v>3</v>
      </c>
      <c r="G37" s="55" t="s">
        <v>95</v>
      </c>
      <c r="H37" s="56">
        <v>16923.28</v>
      </c>
      <c r="I37" s="56">
        <v>0</v>
      </c>
      <c r="J37" s="57">
        <f t="shared" si="0"/>
        <v>16923.28</v>
      </c>
      <c r="K37" s="58" t="s">
        <v>79</v>
      </c>
      <c r="L37" s="411" t="s">
        <v>110</v>
      </c>
    </row>
    <row r="38" spans="2:12" ht="31.15" customHeight="1" thickBot="1">
      <c r="B38" s="417"/>
      <c r="C38" s="425"/>
      <c r="D38" s="428"/>
      <c r="E38" s="428"/>
      <c r="F38" s="416"/>
      <c r="G38" s="61" t="s">
        <v>72</v>
      </c>
      <c r="H38" s="62">
        <v>293806.98</v>
      </c>
      <c r="I38" s="62">
        <v>493595.73</v>
      </c>
      <c r="J38" s="77">
        <f t="shared" si="0"/>
        <v>-199788.75</v>
      </c>
      <c r="K38" s="60" t="s">
        <v>52</v>
      </c>
      <c r="L38" s="408"/>
    </row>
    <row r="39" spans="2:12" ht="36.6" customHeight="1">
      <c r="B39" s="417"/>
      <c r="C39" s="423">
        <v>2</v>
      </c>
      <c r="D39" s="426">
        <v>274896</v>
      </c>
      <c r="E39" s="426" t="s">
        <v>44</v>
      </c>
      <c r="F39" s="415" t="s">
        <v>13</v>
      </c>
      <c r="G39" s="55" t="s">
        <v>95</v>
      </c>
      <c r="H39" s="56">
        <v>33404.28</v>
      </c>
      <c r="I39" s="56">
        <v>60000</v>
      </c>
      <c r="J39" s="78">
        <f t="shared" si="0"/>
        <v>-26595.72</v>
      </c>
      <c r="K39" s="58" t="s">
        <v>52</v>
      </c>
      <c r="L39" s="59" t="s">
        <v>268</v>
      </c>
    </row>
    <row r="40" spans="2:12" ht="33" customHeight="1">
      <c r="B40" s="417"/>
      <c r="C40" s="424"/>
      <c r="D40" s="427"/>
      <c r="E40" s="427"/>
      <c r="F40" s="410"/>
      <c r="G40" s="73" t="s">
        <v>72</v>
      </c>
      <c r="H40" s="74">
        <v>162899.29</v>
      </c>
      <c r="I40" s="74">
        <v>85735.06</v>
      </c>
      <c r="J40" s="75">
        <f t="shared" si="0"/>
        <v>77164.23000000001</v>
      </c>
      <c r="K40" s="71" t="s">
        <v>80</v>
      </c>
      <c r="L40" s="407" t="s">
        <v>105</v>
      </c>
    </row>
    <row r="41" spans="2:12" ht="30" customHeight="1" thickBot="1">
      <c r="B41" s="417"/>
      <c r="C41" s="425"/>
      <c r="D41" s="428"/>
      <c r="E41" s="428"/>
      <c r="F41" s="416"/>
      <c r="G41" s="61" t="s">
        <v>77</v>
      </c>
      <c r="H41" s="62">
        <v>45122.55</v>
      </c>
      <c r="I41" s="62">
        <v>30081.7</v>
      </c>
      <c r="J41" s="63">
        <f t="shared" si="0"/>
        <v>15040.850000000002</v>
      </c>
      <c r="K41" s="60" t="s">
        <v>80</v>
      </c>
      <c r="L41" s="408"/>
    </row>
    <row r="42" spans="2:12" ht="46.15" customHeight="1" thickBot="1">
      <c r="B42" s="417"/>
      <c r="C42" s="65">
        <v>3</v>
      </c>
      <c r="D42" s="66">
        <v>178250</v>
      </c>
      <c r="E42" s="66" t="s">
        <v>67</v>
      </c>
      <c r="F42" s="67" t="s">
        <v>57</v>
      </c>
      <c r="G42" s="67" t="s">
        <v>95</v>
      </c>
      <c r="H42" s="68">
        <v>30725.23</v>
      </c>
      <c r="I42" s="68">
        <v>0</v>
      </c>
      <c r="J42" s="69">
        <f t="shared" si="0"/>
        <v>30725.23</v>
      </c>
      <c r="K42" s="66" t="s">
        <v>52</v>
      </c>
      <c r="L42" s="70" t="s">
        <v>92</v>
      </c>
    </row>
    <row r="43" spans="2:12" ht="49.9" customHeight="1">
      <c r="B43" s="417"/>
      <c r="C43" s="423">
        <v>4</v>
      </c>
      <c r="D43" s="426">
        <v>180675</v>
      </c>
      <c r="E43" s="426" t="s">
        <v>35</v>
      </c>
      <c r="F43" s="415" t="s">
        <v>14</v>
      </c>
      <c r="G43" s="55" t="s">
        <v>95</v>
      </c>
      <c r="H43" s="56">
        <v>0</v>
      </c>
      <c r="I43" s="56">
        <v>80000</v>
      </c>
      <c r="J43" s="78">
        <f t="shared" si="0"/>
        <v>-80000</v>
      </c>
      <c r="K43" s="58" t="s">
        <v>101</v>
      </c>
      <c r="L43" s="59" t="s">
        <v>111</v>
      </c>
    </row>
    <row r="44" spans="2:12" ht="30.6" customHeight="1">
      <c r="B44" s="417"/>
      <c r="C44" s="424"/>
      <c r="D44" s="427"/>
      <c r="E44" s="427"/>
      <c r="F44" s="410"/>
      <c r="G44" s="73" t="s">
        <v>72</v>
      </c>
      <c r="H44" s="74">
        <v>752839</v>
      </c>
      <c r="I44" s="74">
        <v>150567.79999999999</v>
      </c>
      <c r="J44" s="75">
        <f t="shared" si="0"/>
        <v>602271.19999999995</v>
      </c>
      <c r="K44" s="71" t="s">
        <v>80</v>
      </c>
      <c r="L44" s="407" t="s">
        <v>105</v>
      </c>
    </row>
    <row r="45" spans="2:12" ht="27" customHeight="1" thickBot="1">
      <c r="B45" s="417"/>
      <c r="C45" s="425"/>
      <c r="D45" s="428"/>
      <c r="E45" s="428"/>
      <c r="F45" s="416"/>
      <c r="G45" s="61" t="s">
        <v>77</v>
      </c>
      <c r="H45" s="62">
        <v>259931</v>
      </c>
      <c r="I45" s="62">
        <v>51986.2</v>
      </c>
      <c r="J45" s="63">
        <f t="shared" si="0"/>
        <v>207944.8</v>
      </c>
      <c r="K45" s="60" t="s">
        <v>80</v>
      </c>
      <c r="L45" s="408"/>
    </row>
    <row r="46" spans="2:12" ht="40.5" customHeight="1">
      <c r="B46" s="417"/>
      <c r="C46" s="423">
        <v>5</v>
      </c>
      <c r="D46" s="426">
        <v>180636</v>
      </c>
      <c r="E46" s="426" t="s">
        <v>68</v>
      </c>
      <c r="F46" s="415" t="s">
        <v>59</v>
      </c>
      <c r="G46" s="55" t="s">
        <v>95</v>
      </c>
      <c r="H46" s="56">
        <v>0</v>
      </c>
      <c r="I46" s="56">
        <v>20000</v>
      </c>
      <c r="J46" s="78">
        <f t="shared" si="0"/>
        <v>-20000</v>
      </c>
      <c r="K46" s="58" t="s">
        <v>26</v>
      </c>
      <c r="L46" s="59" t="s">
        <v>112</v>
      </c>
    </row>
    <row r="47" spans="2:12" ht="29.45" customHeight="1">
      <c r="B47" s="417"/>
      <c r="C47" s="424"/>
      <c r="D47" s="427"/>
      <c r="E47" s="427"/>
      <c r="F47" s="410"/>
      <c r="G47" s="73" t="s">
        <v>72</v>
      </c>
      <c r="H47" s="74">
        <v>565261.09</v>
      </c>
      <c r="I47" s="74">
        <v>113052.21799999999</v>
      </c>
      <c r="J47" s="75">
        <f t="shared" si="0"/>
        <v>452208.87199999997</v>
      </c>
      <c r="K47" s="71" t="s">
        <v>80</v>
      </c>
      <c r="L47" s="407" t="s">
        <v>105</v>
      </c>
    </row>
    <row r="48" spans="2:12" ht="33" customHeight="1" thickBot="1">
      <c r="B48" s="417"/>
      <c r="C48" s="425"/>
      <c r="D48" s="428"/>
      <c r="E48" s="428"/>
      <c r="F48" s="416"/>
      <c r="G48" s="61" t="s">
        <v>77</v>
      </c>
      <c r="H48" s="62">
        <v>408170</v>
      </c>
      <c r="I48" s="62">
        <v>81634</v>
      </c>
      <c r="J48" s="63">
        <f t="shared" si="0"/>
        <v>326536</v>
      </c>
      <c r="K48" s="60" t="s">
        <v>80</v>
      </c>
      <c r="L48" s="408"/>
    </row>
    <row r="49" spans="2:12" ht="25.9" customHeight="1">
      <c r="B49" s="417"/>
      <c r="C49" s="423">
        <v>6</v>
      </c>
      <c r="D49" s="426">
        <v>182387</v>
      </c>
      <c r="E49" s="426" t="s">
        <v>34</v>
      </c>
      <c r="F49" s="415" t="s">
        <v>24</v>
      </c>
      <c r="G49" s="55" t="s">
        <v>72</v>
      </c>
      <c r="H49" s="56">
        <v>609383.4</v>
      </c>
      <c r="I49" s="56">
        <v>304691.7</v>
      </c>
      <c r="J49" s="57">
        <f t="shared" si="0"/>
        <v>304691.7</v>
      </c>
      <c r="K49" s="58" t="s">
        <v>26</v>
      </c>
      <c r="L49" s="411" t="s">
        <v>269</v>
      </c>
    </row>
    <row r="50" spans="2:12" ht="24.6" customHeight="1" thickBot="1">
      <c r="B50" s="417"/>
      <c r="C50" s="425"/>
      <c r="D50" s="428"/>
      <c r="E50" s="428"/>
      <c r="F50" s="416"/>
      <c r="G50" s="61" t="s">
        <v>77</v>
      </c>
      <c r="H50" s="62">
        <v>355505</v>
      </c>
      <c r="I50" s="62">
        <v>177152.5</v>
      </c>
      <c r="J50" s="63">
        <f t="shared" si="0"/>
        <v>178352.5</v>
      </c>
      <c r="K50" s="60" t="s">
        <v>26</v>
      </c>
      <c r="L50" s="408"/>
    </row>
    <row r="51" spans="2:12" ht="58.9" customHeight="1">
      <c r="B51" s="417"/>
      <c r="C51" s="423">
        <v>7</v>
      </c>
      <c r="D51" s="426">
        <v>206674</v>
      </c>
      <c r="E51" s="426" t="s">
        <v>36</v>
      </c>
      <c r="F51" s="415" t="s">
        <v>33</v>
      </c>
      <c r="G51" s="55" t="s">
        <v>95</v>
      </c>
      <c r="H51" s="56">
        <v>0</v>
      </c>
      <c r="I51" s="56">
        <v>0</v>
      </c>
      <c r="J51" s="57">
        <f t="shared" si="0"/>
        <v>0</v>
      </c>
      <c r="K51" s="58" t="s">
        <v>52</v>
      </c>
      <c r="L51" s="59" t="s">
        <v>270</v>
      </c>
    </row>
    <row r="52" spans="2:12" ht="26.45" customHeight="1">
      <c r="B52" s="417"/>
      <c r="C52" s="424"/>
      <c r="D52" s="427"/>
      <c r="E52" s="427"/>
      <c r="F52" s="410"/>
      <c r="G52" s="73" t="s">
        <v>72</v>
      </c>
      <c r="H52" s="74">
        <v>871085.88</v>
      </c>
      <c r="I52" s="74">
        <v>0</v>
      </c>
      <c r="J52" s="75">
        <f t="shared" si="0"/>
        <v>871085.88</v>
      </c>
      <c r="K52" s="71" t="s">
        <v>80</v>
      </c>
      <c r="L52" s="407" t="s">
        <v>271</v>
      </c>
    </row>
    <row r="53" spans="2:12" ht="27" customHeight="1" thickBot="1">
      <c r="B53" s="417"/>
      <c r="C53" s="425"/>
      <c r="D53" s="428"/>
      <c r="E53" s="428"/>
      <c r="F53" s="416"/>
      <c r="G53" s="61" t="s">
        <v>77</v>
      </c>
      <c r="H53" s="62">
        <v>233817.3</v>
      </c>
      <c r="I53" s="62">
        <v>0</v>
      </c>
      <c r="J53" s="63">
        <f t="shared" si="0"/>
        <v>233817.3</v>
      </c>
      <c r="K53" s="60" t="s">
        <v>80</v>
      </c>
      <c r="L53" s="408"/>
    </row>
    <row r="54" spans="2:12" ht="35.450000000000003" customHeight="1">
      <c r="B54" s="417"/>
      <c r="C54" s="423">
        <v>8</v>
      </c>
      <c r="D54" s="426">
        <v>214353</v>
      </c>
      <c r="E54" s="426" t="s">
        <v>39</v>
      </c>
      <c r="F54" s="415" t="s">
        <v>16</v>
      </c>
      <c r="G54" s="55" t="s">
        <v>95</v>
      </c>
      <c r="H54" s="56">
        <v>14712.3</v>
      </c>
      <c r="I54" s="56">
        <v>70000</v>
      </c>
      <c r="J54" s="78">
        <f t="shared" si="0"/>
        <v>-55287.7</v>
      </c>
      <c r="K54" s="58" t="s">
        <v>52</v>
      </c>
      <c r="L54" s="59" t="s">
        <v>87</v>
      </c>
    </row>
    <row r="55" spans="2:12" ht="31.15" customHeight="1">
      <c r="B55" s="417"/>
      <c r="C55" s="424"/>
      <c r="D55" s="427"/>
      <c r="E55" s="427"/>
      <c r="F55" s="410"/>
      <c r="G55" s="73" t="s">
        <v>72</v>
      </c>
      <c r="H55" s="74">
        <v>450124</v>
      </c>
      <c r="I55" s="74">
        <v>0</v>
      </c>
      <c r="J55" s="75">
        <f t="shared" si="0"/>
        <v>450124</v>
      </c>
      <c r="K55" s="71" t="s">
        <v>80</v>
      </c>
      <c r="L55" s="407" t="s">
        <v>271</v>
      </c>
    </row>
    <row r="56" spans="2:12" ht="33.6" customHeight="1" thickBot="1">
      <c r="B56" s="417"/>
      <c r="C56" s="425"/>
      <c r="D56" s="428"/>
      <c r="E56" s="428"/>
      <c r="F56" s="416"/>
      <c r="G56" s="61" t="s">
        <v>77</v>
      </c>
      <c r="H56" s="62">
        <v>176863.5</v>
      </c>
      <c r="I56" s="62">
        <v>0</v>
      </c>
      <c r="J56" s="75">
        <f t="shared" si="0"/>
        <v>176863.5</v>
      </c>
      <c r="K56" s="60" t="s">
        <v>80</v>
      </c>
      <c r="L56" s="408"/>
    </row>
    <row r="57" spans="2:12" ht="53.25" customHeight="1">
      <c r="B57" s="417"/>
      <c r="C57" s="423">
        <v>9</v>
      </c>
      <c r="D57" s="426">
        <v>214671</v>
      </c>
      <c r="E57" s="426" t="s">
        <v>38</v>
      </c>
      <c r="F57" s="415" t="s">
        <v>15</v>
      </c>
      <c r="G57" s="55" t="s">
        <v>95</v>
      </c>
      <c r="H57" s="56">
        <v>0</v>
      </c>
      <c r="I57" s="56">
        <v>0</v>
      </c>
      <c r="J57" s="57">
        <f t="shared" si="0"/>
        <v>0</v>
      </c>
      <c r="K57" s="58" t="s">
        <v>52</v>
      </c>
      <c r="L57" s="59" t="s">
        <v>272</v>
      </c>
    </row>
    <row r="58" spans="2:12" ht="30.6" customHeight="1">
      <c r="B58" s="417"/>
      <c r="C58" s="424"/>
      <c r="D58" s="427"/>
      <c r="E58" s="427"/>
      <c r="F58" s="410"/>
      <c r="G58" s="73" t="s">
        <v>72</v>
      </c>
      <c r="H58" s="74">
        <v>981340.33</v>
      </c>
      <c r="I58" s="74">
        <v>196268.06599999999</v>
      </c>
      <c r="J58" s="75">
        <f t="shared" si="0"/>
        <v>785072.26399999997</v>
      </c>
      <c r="K58" s="71" t="s">
        <v>80</v>
      </c>
      <c r="L58" s="407" t="s">
        <v>105</v>
      </c>
    </row>
    <row r="59" spans="2:12" ht="31.9" customHeight="1" thickBot="1">
      <c r="B59" s="417"/>
      <c r="C59" s="425"/>
      <c r="D59" s="428"/>
      <c r="E59" s="428"/>
      <c r="F59" s="416"/>
      <c r="G59" s="61" t="s">
        <v>77</v>
      </c>
      <c r="H59" s="62">
        <v>47901.16</v>
      </c>
      <c r="I59" s="62">
        <v>9580.2320000000018</v>
      </c>
      <c r="J59" s="63">
        <f t="shared" si="0"/>
        <v>38320.928</v>
      </c>
      <c r="K59" s="60" t="s">
        <v>80</v>
      </c>
      <c r="L59" s="408"/>
    </row>
    <row r="60" spans="2:12" ht="45.6" customHeight="1">
      <c r="B60" s="417"/>
      <c r="C60" s="423">
        <v>10</v>
      </c>
      <c r="D60" s="426">
        <v>216096</v>
      </c>
      <c r="E60" s="426" t="s">
        <v>37</v>
      </c>
      <c r="F60" s="415" t="s">
        <v>27</v>
      </c>
      <c r="G60" s="55" t="s">
        <v>95</v>
      </c>
      <c r="H60" s="56">
        <v>0</v>
      </c>
      <c r="I60" s="56">
        <v>65213.88</v>
      </c>
      <c r="J60" s="78">
        <f t="shared" si="0"/>
        <v>-65213.88</v>
      </c>
      <c r="K60" s="58" t="s">
        <v>79</v>
      </c>
      <c r="L60" s="59" t="s">
        <v>89</v>
      </c>
    </row>
    <row r="61" spans="2:12" ht="30.6" customHeight="1">
      <c r="B61" s="417"/>
      <c r="C61" s="424"/>
      <c r="D61" s="427"/>
      <c r="E61" s="427"/>
      <c r="F61" s="410"/>
      <c r="G61" s="73" t="s">
        <v>72</v>
      </c>
      <c r="H61" s="74">
        <v>692781.71</v>
      </c>
      <c r="I61" s="74">
        <v>138556.342</v>
      </c>
      <c r="J61" s="75">
        <f t="shared" si="0"/>
        <v>554225.36800000002</v>
      </c>
      <c r="K61" s="71" t="s">
        <v>80</v>
      </c>
      <c r="L61" s="407" t="s">
        <v>113</v>
      </c>
    </row>
    <row r="62" spans="2:12" ht="31.15" customHeight="1" thickBot="1">
      <c r="B62" s="417"/>
      <c r="C62" s="425"/>
      <c r="D62" s="428"/>
      <c r="E62" s="428"/>
      <c r="F62" s="416"/>
      <c r="G62" s="61" t="s">
        <v>77</v>
      </c>
      <c r="H62" s="62">
        <v>243577.8</v>
      </c>
      <c r="I62" s="62">
        <v>48715.56</v>
      </c>
      <c r="J62" s="63">
        <f t="shared" si="0"/>
        <v>194862.24</v>
      </c>
      <c r="K62" s="60" t="s">
        <v>80</v>
      </c>
      <c r="L62" s="408"/>
    </row>
    <row r="63" spans="2:12" ht="41.45" customHeight="1">
      <c r="B63" s="417"/>
      <c r="C63" s="423">
        <v>11</v>
      </c>
      <c r="D63" s="426">
        <v>226585</v>
      </c>
      <c r="E63" s="426" t="s">
        <v>43</v>
      </c>
      <c r="F63" s="415" t="s">
        <v>17</v>
      </c>
      <c r="G63" s="55" t="s">
        <v>95</v>
      </c>
      <c r="H63" s="56">
        <v>19541.52</v>
      </c>
      <c r="I63" s="56">
        <v>70000</v>
      </c>
      <c r="J63" s="78">
        <f t="shared" si="0"/>
        <v>-50458.479999999996</v>
      </c>
      <c r="K63" s="58" t="s">
        <v>101</v>
      </c>
      <c r="L63" s="59" t="s">
        <v>114</v>
      </c>
    </row>
    <row r="64" spans="2:12" ht="28.15" customHeight="1">
      <c r="B64" s="417"/>
      <c r="C64" s="424"/>
      <c r="D64" s="427"/>
      <c r="E64" s="427"/>
      <c r="F64" s="410"/>
      <c r="G64" s="73" t="s">
        <v>72</v>
      </c>
      <c r="H64" s="74">
        <v>745563.05</v>
      </c>
      <c r="I64" s="74">
        <v>0</v>
      </c>
      <c r="J64" s="75">
        <f t="shared" si="0"/>
        <v>745563.05</v>
      </c>
      <c r="K64" s="71" t="s">
        <v>80</v>
      </c>
      <c r="L64" s="407" t="s">
        <v>271</v>
      </c>
    </row>
    <row r="65" spans="2:12" ht="33.6" customHeight="1" thickBot="1">
      <c r="B65" s="417"/>
      <c r="C65" s="425"/>
      <c r="D65" s="428"/>
      <c r="E65" s="428"/>
      <c r="F65" s="416"/>
      <c r="G65" s="61" t="s">
        <v>77</v>
      </c>
      <c r="H65" s="62">
        <v>21992.36</v>
      </c>
      <c r="I65" s="62">
        <v>0</v>
      </c>
      <c r="J65" s="63">
        <f t="shared" si="0"/>
        <v>21992.36</v>
      </c>
      <c r="K65" s="60" t="s">
        <v>80</v>
      </c>
      <c r="L65" s="408"/>
    </row>
    <row r="66" spans="2:12" ht="67.5" customHeight="1" thickBot="1">
      <c r="B66" s="417"/>
      <c r="C66" s="65">
        <v>12</v>
      </c>
      <c r="D66" s="66">
        <v>254293</v>
      </c>
      <c r="E66" s="66" t="s">
        <v>46</v>
      </c>
      <c r="F66" s="67" t="s">
        <v>18</v>
      </c>
      <c r="G66" s="67" t="s">
        <v>72</v>
      </c>
      <c r="H66" s="68">
        <v>129090.8</v>
      </c>
      <c r="I66" s="68">
        <v>707724.19</v>
      </c>
      <c r="J66" s="79">
        <f t="shared" si="0"/>
        <v>-578633.3899999999</v>
      </c>
      <c r="K66" s="66" t="s">
        <v>97</v>
      </c>
      <c r="L66" s="80" t="s">
        <v>115</v>
      </c>
    </row>
    <row r="67" spans="2:12" ht="66.75" customHeight="1" thickBot="1">
      <c r="B67" s="417"/>
      <c r="C67" s="65">
        <v>13</v>
      </c>
      <c r="D67" s="66">
        <v>275282</v>
      </c>
      <c r="E67" s="66" t="s">
        <v>45</v>
      </c>
      <c r="F67" s="67" t="s">
        <v>19</v>
      </c>
      <c r="G67" s="67" t="s">
        <v>72</v>
      </c>
      <c r="H67" s="68">
        <v>59641.49</v>
      </c>
      <c r="I67" s="68">
        <v>298207.44</v>
      </c>
      <c r="J67" s="79">
        <f t="shared" si="0"/>
        <v>-238565.95</v>
      </c>
      <c r="K67" s="66" t="s">
        <v>63</v>
      </c>
      <c r="L67" s="70" t="s">
        <v>116</v>
      </c>
    </row>
    <row r="68" spans="2:12" ht="86.45" customHeight="1" thickBot="1">
      <c r="B68" s="417"/>
      <c r="C68" s="65">
        <v>14</v>
      </c>
      <c r="D68" s="66">
        <v>274551</v>
      </c>
      <c r="E68" s="66" t="s">
        <v>47</v>
      </c>
      <c r="F68" s="67" t="s">
        <v>2</v>
      </c>
      <c r="G68" s="67" t="s">
        <v>77</v>
      </c>
      <c r="H68" s="68">
        <v>222880</v>
      </c>
      <c r="I68" s="68">
        <v>219934</v>
      </c>
      <c r="J68" s="69">
        <f t="shared" si="0"/>
        <v>2946</v>
      </c>
      <c r="K68" s="66" t="s">
        <v>81</v>
      </c>
      <c r="L68" s="70" t="s">
        <v>117</v>
      </c>
    </row>
    <row r="69" spans="2:12" s="13" customFormat="1" ht="39.75" customHeight="1">
      <c r="B69" s="418"/>
      <c r="C69" s="419"/>
      <c r="D69" s="419"/>
      <c r="E69" s="419"/>
      <c r="F69" s="409" t="s">
        <v>21</v>
      </c>
      <c r="G69" s="81" t="s">
        <v>95</v>
      </c>
      <c r="H69" s="82">
        <v>90000</v>
      </c>
      <c r="I69" s="82">
        <v>90000</v>
      </c>
      <c r="J69" s="83">
        <f t="shared" si="0"/>
        <v>0</v>
      </c>
      <c r="K69" s="84" t="s">
        <v>61</v>
      </c>
      <c r="L69" s="85" t="s">
        <v>120</v>
      </c>
    </row>
    <row r="70" spans="2:12" s="13" customFormat="1" ht="35.450000000000003" customHeight="1">
      <c r="B70" s="418"/>
      <c r="C70" s="418"/>
      <c r="D70" s="418"/>
      <c r="E70" s="418"/>
      <c r="F70" s="410"/>
      <c r="G70" s="73" t="s">
        <v>72</v>
      </c>
      <c r="H70" s="74">
        <v>3482871.99</v>
      </c>
      <c r="I70" s="74">
        <v>3482871.99</v>
      </c>
      <c r="J70" s="75">
        <f>+H70-I70</f>
        <v>0</v>
      </c>
      <c r="K70" s="71" t="s">
        <v>61</v>
      </c>
      <c r="L70" s="72" t="s">
        <v>118</v>
      </c>
    </row>
    <row r="71" spans="2:12" ht="84" customHeight="1">
      <c r="B71" s="418"/>
      <c r="C71" s="418"/>
      <c r="D71" s="418"/>
      <c r="E71" s="418"/>
      <c r="F71" s="410"/>
      <c r="G71" s="73" t="s">
        <v>77</v>
      </c>
      <c r="H71" s="74">
        <v>14309029.550000001</v>
      </c>
      <c r="I71" s="74">
        <v>15960588.26</v>
      </c>
      <c r="J71" s="76">
        <f>+H71-I71</f>
        <v>-1651558.709999999</v>
      </c>
      <c r="K71" s="71" t="s">
        <v>61</v>
      </c>
      <c r="L71" s="72" t="s">
        <v>119</v>
      </c>
    </row>
    <row r="72" spans="2:12" ht="46.15" customHeight="1">
      <c r="B72" s="418"/>
      <c r="C72" s="418"/>
      <c r="D72" s="418"/>
      <c r="E72" s="418"/>
      <c r="F72" s="72" t="s">
        <v>121</v>
      </c>
      <c r="G72" s="73" t="s">
        <v>122</v>
      </c>
      <c r="H72" s="74">
        <v>8167479.4100000001</v>
      </c>
      <c r="I72" s="74">
        <f>+Formulacion!F53</f>
        <v>5499684.5600000005</v>
      </c>
      <c r="J72" s="75">
        <f>+H72-I72</f>
        <v>2667794.8499999996</v>
      </c>
      <c r="K72" s="71" t="s">
        <v>61</v>
      </c>
      <c r="L72" s="72" t="s">
        <v>61</v>
      </c>
    </row>
    <row r="73" spans="2:12" s="13" customFormat="1" ht="21.75" customHeight="1">
      <c r="B73" s="418"/>
      <c r="C73" s="418"/>
      <c r="D73" s="418"/>
      <c r="E73" s="418"/>
      <c r="F73" s="49" t="s">
        <v>22</v>
      </c>
      <c r="G73" s="49"/>
      <c r="H73" s="86">
        <f>SUM(H6:H72)</f>
        <v>157683525.25999999</v>
      </c>
      <c r="I73" s="86">
        <f>SUM(I6:I72)</f>
        <v>127538148.192</v>
      </c>
      <c r="J73" s="87">
        <f>SUM(J6:J72)</f>
        <v>30145377.068000004</v>
      </c>
      <c r="K73" s="71"/>
      <c r="L73" s="72"/>
    </row>
    <row r="74" spans="2:12">
      <c r="H74" s="91"/>
    </row>
    <row r="75" spans="2:12" ht="20.45" customHeight="1">
      <c r="F75" s="93"/>
      <c r="H75" s="91"/>
      <c r="J75" s="43">
        <v>18472238.670000002</v>
      </c>
      <c r="L75" s="42" t="s">
        <v>277</v>
      </c>
    </row>
    <row r="76" spans="2:12" ht="35.450000000000003" customHeight="1">
      <c r="F76" s="93"/>
      <c r="H76" s="91"/>
      <c r="J76" s="43">
        <v>1673138.4</v>
      </c>
      <c r="L76" s="42" t="s">
        <v>281</v>
      </c>
    </row>
    <row r="78" spans="2:12" ht="22.15" customHeight="1">
      <c r="J78" s="94">
        <f>+J73-J75-J76</f>
        <v>9999999.9980000015</v>
      </c>
      <c r="L78" s="42" t="s">
        <v>280</v>
      </c>
    </row>
  </sheetData>
  <mergeCells count="106">
    <mergeCell ref="C24:C26"/>
    <mergeCell ref="D24:D26"/>
    <mergeCell ref="E24:E26"/>
    <mergeCell ref="F24:F26"/>
    <mergeCell ref="I22:I23"/>
    <mergeCell ref="L14:L15"/>
    <mergeCell ref="C14:C15"/>
    <mergeCell ref="D14:D15"/>
    <mergeCell ref="E14:E15"/>
    <mergeCell ref="F14:F15"/>
    <mergeCell ref="C16:C17"/>
    <mergeCell ref="D16:D17"/>
    <mergeCell ref="L10:L11"/>
    <mergeCell ref="E9:E11"/>
    <mergeCell ref="F9:F11"/>
    <mergeCell ref="L12:L13"/>
    <mergeCell ref="D9:D11"/>
    <mergeCell ref="C9:C11"/>
    <mergeCell ref="C12:C13"/>
    <mergeCell ref="K22:K23"/>
    <mergeCell ref="C22:C23"/>
    <mergeCell ref="D22:D23"/>
    <mergeCell ref="E22:E23"/>
    <mergeCell ref="F22:F23"/>
    <mergeCell ref="J22:J23"/>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s>
  <phoneticPr fontId="12"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2021-05-25T20:20:41Z</cp:lastPrinted>
  <dcterms:created xsi:type="dcterms:W3CDTF">2015-02-11T22:58:53Z</dcterms:created>
  <dcterms:modified xsi:type="dcterms:W3CDTF">2023-10-16T23:23:46Z</dcterms:modified>
</cp:coreProperties>
</file>