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Lucho\Herramientas de Gestión\Portal de Transparencia\2019\Trimestre II\"/>
    </mc:Choice>
  </mc:AlternateContent>
  <bookViews>
    <workbookView xWindow="0" yWindow="0" windowWidth="13095" windowHeight="9525" firstSheet="3" activeTab="3"/>
  </bookViews>
  <sheets>
    <sheet name="Hoja1" sheetId="8" state="hidden" r:id="rId1"/>
    <sheet name="Formulacion" sheetId="9" state="hidden" r:id="rId2"/>
    <sheet name="RESUMEN" sheetId="5" state="hidden" r:id="rId3"/>
    <sheet name="Transparencia" sheetId="10" r:id="rId4"/>
    <sheet name="PROYECTOS" sheetId="7" state="hidden" r:id="rId5"/>
  </sheets>
  <externalReferences>
    <externalReference r:id="rId6"/>
  </externalReferences>
  <definedNames>
    <definedName name="_xlnm._FilterDatabase" localSheetId="3" hidden="1">Transparencia!$A$4:$Q$187</definedName>
    <definedName name="_xlnm.Print_Area" localSheetId="3">Transparencia!$A$1:$Q$138</definedName>
    <definedName name="_xlnm.Print_Titles" localSheetId="3">Transparencia!$3:$5</definedName>
  </definedNames>
  <calcPr calcId="162913"/>
</workbook>
</file>

<file path=xl/calcChain.xml><?xml version="1.0" encoding="utf-8"?>
<calcChain xmlns="http://schemas.openxmlformats.org/spreadsheetml/2006/main">
  <c r="G27" i="10" l="1"/>
  <c r="G93" i="10"/>
  <c r="G131" i="10" l="1"/>
  <c r="G124" i="10"/>
  <c r="F52" i="9"/>
  <c r="E52" i="9"/>
  <c r="D9" i="5"/>
  <c r="C9" i="5"/>
  <c r="C8" i="5"/>
  <c r="E8" i="5" s="1"/>
  <c r="J8" i="5" s="1"/>
  <c r="D8" i="5"/>
  <c r="C7" i="5"/>
  <c r="D7" i="5"/>
  <c r="N22" i="7"/>
  <c r="N23" i="7" s="1"/>
  <c r="J22" i="7"/>
  <c r="J8" i="7"/>
  <c r="F39" i="9"/>
  <c r="F53" i="9" s="1"/>
  <c r="I72" i="7" s="1"/>
  <c r="I73" i="7" s="1"/>
  <c r="K16" i="9"/>
  <c r="E39" i="9"/>
  <c r="D8" i="8"/>
  <c r="E8" i="8"/>
  <c r="E7" i="8"/>
  <c r="E6" i="8"/>
  <c r="J6" i="7"/>
  <c r="J7" i="7"/>
  <c r="J9" i="7"/>
  <c r="J10" i="7"/>
  <c r="J11" i="7"/>
  <c r="J12" i="7"/>
  <c r="J13" i="7"/>
  <c r="J14" i="7"/>
  <c r="J15" i="7"/>
  <c r="J16" i="7"/>
  <c r="J17" i="7"/>
  <c r="J18" i="7"/>
  <c r="J19" i="7"/>
  <c r="J20" i="7"/>
  <c r="J21" i="7"/>
  <c r="J24" i="7"/>
  <c r="J25" i="7"/>
  <c r="J26" i="7"/>
  <c r="J27" i="7"/>
  <c r="J28" i="7"/>
  <c r="J29" i="7"/>
  <c r="J30" i="7"/>
  <c r="J31" i="7"/>
  <c r="J32" i="7"/>
  <c r="J35"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H73" i="7"/>
  <c r="C6" i="5"/>
  <c r="D10" i="5"/>
  <c r="E10" i="5" s="1"/>
  <c r="J36" i="7"/>
  <c r="G138" i="10" l="1"/>
  <c r="E10" i="8"/>
  <c r="E7" i="5"/>
  <c r="J7" i="5" s="1"/>
  <c r="E9" i="5"/>
  <c r="J9" i="5" s="1"/>
  <c r="E53" i="9"/>
  <c r="F54" i="9" s="1"/>
  <c r="D6" i="5"/>
  <c r="D11" i="5" s="1"/>
  <c r="C11" i="5"/>
  <c r="J72" i="7"/>
  <c r="J73" i="7" s="1"/>
  <c r="J78" i="7" s="1"/>
  <c r="E6" i="5" l="1"/>
  <c r="J6" i="5" s="1"/>
  <c r="E11" i="5"/>
  <c r="J11" i="5" s="1"/>
</calcChain>
</file>

<file path=xl/sharedStrings.xml><?xml version="1.0" encoding="utf-8"?>
<sst xmlns="http://schemas.openxmlformats.org/spreadsheetml/2006/main" count="1026" uniqueCount="507">
  <si>
    <t>NUEVA EMERGENCIA DE LIMA METROPOLITANA</t>
  </si>
  <si>
    <t>NUEVO HOSPITAL HUACHO</t>
  </si>
  <si>
    <t>MEJORAMIENTO DEL DIAGNOSTICO DE CANCER DE CUELLO UTERINO DEL SERVICIO DE GINECO OBSTETRICIA DE LOS HOSPITALES BASE DE LAS REDES ASISTENCIALES DE AMAZONAS, APURIMAC, CAJAMARCA, HUANCAVELICA, LORETO, MADRE DE DIOS TUMBES Y UCAYALI</t>
  </si>
  <si>
    <t>MEJORAMIENTO DE LA OFERTA DE LOS SERVICIOS DE NEONATOLOGÍA, CENTRO OBSTÉTRICO, AYUDA AL DIAGNOSTICO POR IMÁGENES Y FARMACIA HOSPITAL III JULIACA</t>
  </si>
  <si>
    <t>MEJORAMIENTO DE LA TECNOLOGÍA DEL EQUIPAMIENTO DEL SERVICIO DE TRASPLANTE DE ÓRGANO SÓLIDO DEL HOSPITAL NACIONAL GUILLERMO ALMENARA IRIGOYEN - RAA - LIMA</t>
  </si>
  <si>
    <t>MEJORAMIENTO DEL SERVICIO DE INMUNIZACIÓN EN LOS CENTROS ASISTENCIALES DE ESSALUD A NIVEL NACIONAL</t>
  </si>
  <si>
    <t>AMPLIACION COBERTURA ITINERANTE DE DETECCION DE CANCER DE MAMA, CUELLO UTERINO Y PROSTATA EN LOS SERVICIOS DE AYUDA AL DIAGNOSTICO Y TRATAMIENTO DE ASEGURADOS DE LAS REDES ASISTENCIALES ALMENARA, REBAGLIATI Y SABOGAL - DEPARTAMENTO DE LIMA.</t>
  </si>
  <si>
    <t>MEJORAMIENTO DE LA TECNOLOGÍA DEL EQUIPAMIENTO DE AYUDA AL DIAGNÓSTICO POR IMÁGENES DEL HNRPP-JUNIN</t>
  </si>
  <si>
    <t>CREACIÓN E IMPLEMENTACION DEL CENTRO ASISTENCIAL DE ESSALUD EL ESTRECHO-LORETO</t>
  </si>
  <si>
    <t>CREACIÓN DE LA UNIDAD DE ATENCIÓN RENAL AMBULATORIA SANTA ANITA-LIMA</t>
  </si>
  <si>
    <t>MEJORAMIENTO DE LOS SERVICIOS DE SALUD DEL CENTRO ASISTENCIAL CHINCHEROS - APURIMAC</t>
  </si>
  <si>
    <t>CREACION E IMPLEMENTACION DEL SERVICIO DE TOMOGRAFIA EN EL HOSPITAL I VICTOR ALFREDO LAZO PERALTA - MADRE DE DIOS</t>
  </si>
  <si>
    <t>CREACION DE LA UNIDAD DE ATENCION RENAL AMBULATORIA DE ESSALUD EN EL DISTRITO DE VILLA EL SALVADOR-LIMA.</t>
  </si>
  <si>
    <t xml:space="preserve">MEJORAMIENTO DEL PROGRAMA DE CONTROL DE TUBERCULOSIS DEL POLICLINICO PABLO BERMUDEZ-LIMA  </t>
  </si>
  <si>
    <t xml:space="preserve">MEJORAMIENTO DE LAS CONDICIONES DE ATENCIÓN  DEL SERVICIO DE  HOSPITALIZACIÓN DEL HOSPITAL II HUANCAVELICA </t>
  </si>
  <si>
    <t>MEJORAMIENTO DE LA CAPACIDAD RESOLUTIVA DE LA POSTA MÉDICA CASTROVIRREYNA -HUANCAVELICA</t>
  </si>
  <si>
    <t>MEJORAMIENTO Y AMPLIACIÓN DEL SERVICIO DE CIRUGÍA DE DÍA DEL HOSPITAL I ULDARICO ROCCA FERNANDEZ -LIMA</t>
  </si>
  <si>
    <t>INSTALACIÓN DE PLANTA DE TRATAMIENTO DE RESIDUOS SÓLIDOS HOSPITALARIOS EN EL HOSPITAL I VÍCTOR ALFREDO LAZO PERALTA -MADRE DE DIOS</t>
  </si>
  <si>
    <t>MEJORAMIENTO, AMPLIACIÓN DEL CERCO PERIMÉTRICO DE LA POSTA MÉDICA ZARUMILLA -TUMBES</t>
  </si>
  <si>
    <t xml:space="preserve">MEJORAMIENTO DE LOS SERVICIOS DE BIBLIOTECA EN EL HNASS-CALLAO          </t>
  </si>
  <si>
    <t>Proyecto</t>
  </si>
  <si>
    <t>OTROS - LIQUIDACIONES</t>
  </si>
  <si>
    <t>Total</t>
  </si>
  <si>
    <t>Nº</t>
  </si>
  <si>
    <t>MEJORAMIENTO DEL SERVICIO DE MEDICINA DE HOSPITALIZACION DEL HOSPITAL NIVEL III CHIMBOTE-ANCASH</t>
  </si>
  <si>
    <t>Situación</t>
  </si>
  <si>
    <t>Sin Inicio</t>
  </si>
  <si>
    <t>AMPLIACIÓN DEL SERVICIO DE HOSP. DEL DPTO DE MEDICINA DEL HOSPITAL NACIONAL CARLOS ALBERTO SEGUIN ESCOBEDO-AREQUIPA</t>
  </si>
  <si>
    <t>MEJORAMIENTO DE LA TECNOLOGÍA DEL EQUIPAMIENTO DEL CENTRO QUIRÚRGICO Y DEL SERVICIO DE TRASPLANTE DE ÓRGANO SÓLIDO DEL HNRPP-JUNIN</t>
  </si>
  <si>
    <t>MEJORAMIENTO DE LA TECNOLOGÍA DEL EQUIPAMIENTO DEL SERVICIO DE TRASPLANTE DE ÓRGANO SÓLIDO DEL HNERM-LIMA</t>
  </si>
  <si>
    <t>MEJORAMIENTO DE LA TECNOLOGÍA DEL EQUIPAMIENTO DEL SERVICIO DE TRASPLANTE DE ÓRGANO SÓLIDO DEL HNGAI-LIMA</t>
  </si>
  <si>
    <t>Código SNIP</t>
  </si>
  <si>
    <t>Viabilidad</t>
  </si>
  <si>
    <t>MEJORAMIENTO DEL AREA DE TOMA DE MUESTRAS DEL DEPARTAMENTO DE PATOLOGIA CLINICA HNGAI-RAA</t>
  </si>
  <si>
    <t>18.07.2011</t>
  </si>
  <si>
    <t>06.07.2011</t>
  </si>
  <si>
    <t>09.05.2012</t>
  </si>
  <si>
    <t>15.08.2012</t>
  </si>
  <si>
    <t>13.07.2012</t>
  </si>
  <si>
    <t>20.06.2012</t>
  </si>
  <si>
    <t>17.05.2012</t>
  </si>
  <si>
    <t>04.09.2012</t>
  </si>
  <si>
    <t>22.06.2012</t>
  </si>
  <si>
    <t>08.04.2013</t>
  </si>
  <si>
    <t>19.11.2013</t>
  </si>
  <si>
    <t>13.11.2013</t>
  </si>
  <si>
    <t>03.05.2013</t>
  </si>
  <si>
    <t>07.11.2013</t>
  </si>
  <si>
    <t>27.05.2013</t>
  </si>
  <si>
    <t>14.11.2013</t>
  </si>
  <si>
    <t>Nivel del PIP</t>
  </si>
  <si>
    <t>MEJORAMIENTO Y AMPLIACION DE LOS SERVICIOS DEL AREA PEDIATRICA DEL INSTITUTO NACIONAL CARDIOVASCULAR - INCOR</t>
  </si>
  <si>
    <t>En Ejecución</t>
  </si>
  <si>
    <t>12.04.2013</t>
  </si>
  <si>
    <t>Presupuesto 2015</t>
  </si>
  <si>
    <t>MEJORAMIENTO DE LAS SALAS DE AISLAMIENTO RESPIRATORIO PARA PACIENTES BK POSITIVOS EN EL SERVICIO DE MEDICINA INTERNA - INFECTOLOGIA Y VIH DEL HNGAI - RAS ALMENARA</t>
  </si>
  <si>
    <t xml:space="preserve">MEJORAMIENTO DEL SERVICIO DE TOMOGRAFIA EN EL DEPARTAMENTO DE EMERGENCIA DEL HNGAI </t>
  </si>
  <si>
    <t>MEJORAMIENTO DE LA CAPACIDAD RESOLUTIVA DEL CENTRO QUIRÚRGICO DEL HOSPITAL II MOQUEGUA</t>
  </si>
  <si>
    <t>Enero</t>
  </si>
  <si>
    <t>IMPLEMENTACIÓN DEL SERVICIO DE ANATOMÍA PATOLÓGICA DEL HOSPITAL II MOQUEGUA, RED ASISTENCIAL MOQUEGUA, DEPARTAMENTO DE MOQUEGUA</t>
  </si>
  <si>
    <t xml:space="preserve">INSTALACIÓN DE SERVICIOS DE SALUD DE MAYOR CAPACIDAD RESOLUTIVA EN EL CENTRO ASISTENCIAL PABLO BERMUDEZ </t>
  </si>
  <si>
    <t>-</t>
  </si>
  <si>
    <t>En ejecución de obra, culminación contractual mayo 2015</t>
  </si>
  <si>
    <t>Culminada</t>
  </si>
  <si>
    <t>Ejecución de Obra</t>
  </si>
  <si>
    <t xml:space="preserve">MEJORAMIENTO DEL SERVICIO DE NEONATOLOGIA EN EL HNGAI </t>
  </si>
  <si>
    <t>Se ha suscrito un Convenio con UNICEF para su adquisición</t>
  </si>
  <si>
    <t>27.06.2011</t>
  </si>
  <si>
    <t>28.02.2012</t>
  </si>
  <si>
    <t>PRESUPUESTO DE INVERSIONES 2015</t>
  </si>
  <si>
    <t>Concepto</t>
  </si>
  <si>
    <t>Estudios de Pre Inversión</t>
  </si>
  <si>
    <t>Obra</t>
  </si>
  <si>
    <t xml:space="preserve">Total </t>
  </si>
  <si>
    <t>Marzo</t>
  </si>
  <si>
    <t>% Avance</t>
  </si>
  <si>
    <t>Estudios Definitivos</t>
  </si>
  <si>
    <t>Equipamiento</t>
  </si>
  <si>
    <t xml:space="preserve">Aspectos que incidieron en su ejecución </t>
  </si>
  <si>
    <t>Concluido</t>
  </si>
  <si>
    <t>Sin ET</t>
  </si>
  <si>
    <t>En Proceso Logístico</t>
  </si>
  <si>
    <t>01.09.2014</t>
  </si>
  <si>
    <t>16.04.2014</t>
  </si>
  <si>
    <t>29.09.2014</t>
  </si>
  <si>
    <t>21.11.2014</t>
  </si>
  <si>
    <t>En estudio de mercado por el área de Logística de la RED (los profesionales invitados no presentan cotizaciones)</t>
  </si>
  <si>
    <t>Proceso Adjudicado, en elaboración del Expediente Técnico</t>
  </si>
  <si>
    <t>Aprobado</t>
  </si>
  <si>
    <t xml:space="preserve">Expediente Técnico concluido, se solicitó transferencia de Fondos y Habilitación Presupuestal por S/.39,990.00 </t>
  </si>
  <si>
    <t>Ejecución  al mes de febrero</t>
  </si>
  <si>
    <t>Se han designado los comités para elaboración de TDR, en proceso de elaboración.</t>
  </si>
  <si>
    <t>La Red no cuenta con el sustento de cambio de objetivo del proyecto, la SGED elaborará el Anteproyecto.</t>
  </si>
  <si>
    <t>Presupuesto a Modificar</t>
  </si>
  <si>
    <t>Componentes</t>
  </si>
  <si>
    <t>Expediente Técnico</t>
  </si>
  <si>
    <t>En Proceso Logístico (Convocatoria)                                 Convenio          EsSalud-OIM</t>
  </si>
  <si>
    <t>En proceso Logístico                (Actos Preparatorios)</t>
  </si>
  <si>
    <t>No corresponde</t>
  </si>
  <si>
    <t>En proceso Logístico                (Convocatoria)</t>
  </si>
  <si>
    <t>En proceso Logístico                (Actos Preparatorios- Llave en mano)</t>
  </si>
  <si>
    <t>En Elaboración de Términos de Referencia</t>
  </si>
  <si>
    <t>En Elaboración de Especificaciones Técnicas</t>
  </si>
  <si>
    <t>La GCL ha remitido los Expedientes de equipamiento a la OIM para su convocatoria</t>
  </si>
  <si>
    <t>En Proceso Logístico, la GCL devolvió los TDR para modificación, los mismos que han sido corregidos y remitidos a la GCL.</t>
  </si>
  <si>
    <t>Se prevee el pago del 20% de adelanto directo, condicionado a la aprobación del Expediente Técnico.</t>
  </si>
  <si>
    <t>La GCPS, con Carta-2654-GCPS-11.03 remite a la GCL  los expedientes técnicos conteniendo las Condiciones Generales para la Adquisición, Especificaciones Técnicas, Servicios Conexos. Se Estima para el presente año el pago del 40%</t>
  </si>
  <si>
    <t>En proceso de convocatoria- Res. 39-GCL-EsSalud-2015 (Fase de integración de bases), El Estudio de mercado concluyó en el valor referencial de S/.165,000</t>
  </si>
  <si>
    <t>La GCL devolvió el expediente para cambio en TDR. (Carta 1083-GCL-23.03) El Estudio de mercado concluyó en el valor referencial de S/.245,036.49</t>
  </si>
  <si>
    <t>La GCL devolvió el expediente para cambio en TDR.Se Presentó a la GCL el TDR modificado.</t>
  </si>
  <si>
    <t>Expediente Concluido y Aprobado con Resolución Nº 221-GRAJUL-EsSalud-2014, En Ejecución de obra.</t>
  </si>
  <si>
    <t>Se resolvió el contrato, En elaboración de TDR para contratación de especialistas. Importe presupuestado para estudio de suelos</t>
  </si>
  <si>
    <t>La RED Asistencial ha propuesto la reubicación del terreno. Importe presupuestado para estudio de suelos</t>
  </si>
  <si>
    <t>Se prevee el pago del 40% de adelanto directo, condicionado a la aprobación del Expediente Técnico.</t>
  </si>
  <si>
    <t xml:space="preserve">Se resolvió el contrato, En elaboración de TDR para contratación de especialistas. </t>
  </si>
  <si>
    <t>Se comunicó a la RED la certificación presupuestal Carta-188-GCGF-20.03 (S/.671,224.19-OBRA, S/.36,500-SUP)</t>
  </si>
  <si>
    <t>Obra Culminada, se solicitó a la GCF la Transferencia de Fondos y Habilitación Presupuestal por el importe de S/.226,269.48. y S/.7,605.71. para el pago de valorizaciones</t>
  </si>
  <si>
    <t xml:space="preserve">Proceso de selección adjudicado. Se realizó la habilitación presupuestal por S/.219,934.00. </t>
  </si>
  <si>
    <t xml:space="preserve">Importe previsto para pago de liquidaciones de obra. </t>
  </si>
  <si>
    <t>Importe previsto para el pago por la adquisición de equipamiento correspondiente a los Proyectos "Nuevo Hospital II Tarapoto", "Nuevo Hospital II Abancay", "Hospital de Alta Complejidad de la Libertad", entre otros en liquidación.</t>
  </si>
  <si>
    <t xml:space="preserve">Importe presvisto para liquidación por saldos correspondientes a expedientes técnicos </t>
  </si>
  <si>
    <t>ESTUDIOS DE PREINVERSION</t>
  </si>
  <si>
    <t>Perfil y Factibilidad</t>
  </si>
  <si>
    <t>PROYECTOS DE INVERSION MAYOR</t>
  </si>
  <si>
    <t>PROYECTOS DE INVERSION MENOR</t>
  </si>
  <si>
    <t>DIFERENCIA</t>
  </si>
  <si>
    <t>Diferencia</t>
  </si>
  <si>
    <t>Propuesta de Reestructuración</t>
  </si>
  <si>
    <t>OTROS PROYECTOS DE INVERSION MENOR</t>
  </si>
  <si>
    <t>SALDO</t>
  </si>
  <si>
    <t>Se han designado los comités para elaboración de TDR, en proceso de elaboración. Se ha estimado el 20% de pago por adelanto directo</t>
  </si>
  <si>
    <t>La GCPS culminó con la elaboración de las Especificaciones Técnicas, excediendose el valor del PIP se solicitó a la GCPS realice las modificaciones correspondientes. Se prevee el pago del 20% de adelanto directo</t>
  </si>
  <si>
    <t>RED</t>
  </si>
  <si>
    <t>ALMENARA</t>
  </si>
  <si>
    <t>MEJORAMIENTO DE LOS SERVICIOS DE SALUD DEL HOSPITAL III DE EMERGENCIAS GRAU</t>
  </si>
  <si>
    <t xml:space="preserve">CREACIÓN DEL SERVICIO DE RADIOTERAPIA EN EL HNGAI </t>
  </si>
  <si>
    <t xml:space="preserve">MEJORAMIENTO DE LOS SERVICIOS DE SALUD DEL HOSPITAL II VITARTE </t>
  </si>
  <si>
    <t>ANCASH</t>
  </si>
  <si>
    <t xml:space="preserve">CREACIÓN DEL HOSPITAL DE ALTA COMPLEJIDAD CHIMBOTE </t>
  </si>
  <si>
    <t>AREQUIPA</t>
  </si>
  <si>
    <t xml:space="preserve">MEJORAMIENTO Y AMPLIACIÓN DE LOS SERVICIOS DE SALUD DEL HOSPITAL I EDMUNDO ESCOMEL </t>
  </si>
  <si>
    <t xml:space="preserve">CREACIÓN DE LA UNIDAD DE ATENCIÓN RENAL AMBULATORIA </t>
  </si>
  <si>
    <t>CAJAMARCA</t>
  </si>
  <si>
    <t xml:space="preserve">MEJORAMIENTO Y AMPLIACIÓN DE LOS SERVICIOS DE SALUD DEL HOSPITAL III CAJAMARCA </t>
  </si>
  <si>
    <t>CUSCO</t>
  </si>
  <si>
    <t xml:space="preserve">CREACIÓN DEL SERVICIO DE RADIOTERAPIA EN EL HOSPITAL NACIONAL ADOLFO GUEVARA DE LA RED ASISTENCIAL CUSCO </t>
  </si>
  <si>
    <t>CREACIÓN DE LA UNIDAD DE ATENCIÓN RENAL AMBULATORIA</t>
  </si>
  <si>
    <t>HUARAZ</t>
  </si>
  <si>
    <t xml:space="preserve">MEJORAMIENTO Y AMPLIACIÓN DEL HOSPITAL II HUARAZ </t>
  </si>
  <si>
    <t>ICA</t>
  </si>
  <si>
    <t>RECUPERACIÓN DE LOS SERVICIOS DE SALUD DEL HOSPITAL MARIE REICHE - MARCONA</t>
  </si>
  <si>
    <t>CREACIÓN DEL SERVICIO DE RADIOTERAPIA  ICA</t>
  </si>
  <si>
    <t>JULIACA</t>
  </si>
  <si>
    <t xml:space="preserve">MEJORAMIENTO DE LOS SERVICIOS DE SALUD DEL HOSPITAL III JULIACA </t>
  </si>
  <si>
    <t>JUNÍN</t>
  </si>
  <si>
    <t xml:space="preserve">CREACIÓN DEL SERVICIO DE RADIOTERAPIA EN EL HNRPP </t>
  </si>
  <si>
    <t>LA LIBERTAD</t>
  </si>
  <si>
    <t xml:space="preserve">AMPLIACIÓN DEL SERVICIO DE RADIOTERAPIA CON ACELERADOR LINEAL </t>
  </si>
  <si>
    <t xml:space="preserve">MEJORAMIENTO Y AMPLIACIÓN DE LOS SERVICIOS DE SALUD DEL CENTRO ASISTENCIAL MOCHE </t>
  </si>
  <si>
    <t>MEJORAMIENTO Y AMPLIACIÓN DE LOS SERVICIOS DE SALUD DEL HOSPITAL I FLORENCIA DE MORA</t>
  </si>
  <si>
    <t>LAMBAYEQUE</t>
  </si>
  <si>
    <t xml:space="preserve">CREACIÓN E IMPLEMENTACIÓN DEL CAP III JAÉN </t>
  </si>
  <si>
    <t>LORETO</t>
  </si>
  <si>
    <t xml:space="preserve">MEJORAMIENTO DE LOS SERVICIOS DE SALUD DEL CENTRO ASISTENCIAL YURIMAGUAS </t>
  </si>
  <si>
    <t>MOQUEGUA</t>
  </si>
  <si>
    <t xml:space="preserve">MEJORAMIENTO DE LOS SERVICIOS DE SALUD DEL HOSPITAL II ILO </t>
  </si>
  <si>
    <t>MOYOBAMBA</t>
  </si>
  <si>
    <t xml:space="preserve">MEJORAMIENTO DE LOS SERVICIOS DE SALUD DEL HOSPITAL I RIOJA </t>
  </si>
  <si>
    <t>PASCO</t>
  </si>
  <si>
    <t xml:space="preserve">MEJORAMIENTO DE LOS SERVICIOS DE SALUD DEL HOSPITAL II PASCO </t>
  </si>
  <si>
    <t>PIURA</t>
  </si>
  <si>
    <t xml:space="preserve">CREACIÓN E IMPLEMENTACIÓN DEL HOSPITAL DE ALTA COMPLEJIDAD </t>
  </si>
  <si>
    <t xml:space="preserve">MEJORAMIENTO DE LOS SERVICIOS DE SALUD DEL HOSPITAL II TALARA </t>
  </si>
  <si>
    <t>PUNO</t>
  </si>
  <si>
    <t xml:space="preserve">CREACIÓN E IMPLEMENTACIÓN DEL HOSPITAL DEL ALTIPLANO </t>
  </si>
  <si>
    <t>REBAGLIATI</t>
  </si>
  <si>
    <t>MEJORAMIENTO Y AMPLIACIÓN DE LOS SERVICIOS DE SALUD DE LA RED ASISTENCIAL REBAGLIATI SAN JUAN DE MIRAFLORES,</t>
  </si>
  <si>
    <t xml:space="preserve">CREACIÓN E IMPLEMENTACIÓN DE LA UNIDAD DE TRANSPLANTES DE PROGENITORES HEMATOPOYÉTICOS ALOGÉNICO DE DONANTE NO RELACIONADO EN EL HNERM </t>
  </si>
  <si>
    <t>MEJORAMIENTO Y AMPLIACIÓN DE LOS SERVICIOS DE SALUD DEL POLICLINICO JUAN JOSE RODRIGUEZ DE LA RED ASISTENCIAL REBAGLIATI, EN EL DISTRITO DE CHORRILLOS</t>
  </si>
  <si>
    <t>TACNA</t>
  </si>
  <si>
    <t xml:space="preserve">MEJORAMIENTO Y AMPLIACIÓN DE LOS SERVICIOS DE SALUD DEL HOSPITAL III DANIEL ALCIDES CARRIÓN </t>
  </si>
  <si>
    <t>NACIONAL</t>
  </si>
  <si>
    <t>CREACIÓN DEL INSTITUTO DEL NIÑO Y EL ADOLESCENTE DEL SEGURO SOCIAL</t>
  </si>
  <si>
    <t>MEJORAMIENTO DE LOS SERVICIOS DE SALUD DE LAS UNIDADES DE ATENCIÓN DE MEDICINA COMPLEMENTARIA DE LOS CENTROS ASISTENCIALES A NIVEL NACIONAL</t>
  </si>
  <si>
    <t>Se culminó con el Perfil, la Factibilidad se formulara en el marco del Convenio suscrito entre EsSalud y PROINVERSION</t>
  </si>
  <si>
    <t xml:space="preserve">INSTALACIÓN DE LOS SERVICIOS DE MEDICINA PALIATIVA DE LA RED ASISTENCIAL REBAGLIATI </t>
  </si>
  <si>
    <t>Perfil corregido remitido a OCPD para evaluación
(Carta Nº 2765-GCI-ESSALUD-2014 del 11.12.2014)
Tramite de viabilidad (Carta Nº 53-GCPD-ESSALUD-2015 del 18.03.2015)</t>
  </si>
  <si>
    <t>Perfil corregido remitido a OCPD para evaluación
(Carta Nº 590-GCI-ESSALUD-2015 del 02.03.2015)
Aprobación del PIP y Autorización a Factibilidad
(Resolución Nº 369-GG-ESSALUD-2015 del 13.03.2015)</t>
  </si>
  <si>
    <t>Perfil corregido remitido a OCPD para evaluación
(Carta Nº 321-GCI-ESSALUD-2015 del 06.02.2015)
Aprobación del PIP y Autorización a Factibilidad
(Resolución Nº 370-GG-ESSALUD-2015 del 13.03.2015)</t>
  </si>
  <si>
    <t xml:space="preserve">Perfil corregido remitido a GCPD para evaluación
(Carta Nº 270-GCI-ESSALUD-2015 del 30.01.2015)
Reunión con Unidad Evaluadora: 06.04.2015 </t>
  </si>
  <si>
    <t>Perfil remitido a GCPD para evaluación
(Carta Nº 607-GCI-ESSALUD-2015 del 03.03.2015)</t>
  </si>
  <si>
    <t>Perfil remitido a OCPD para evaluación
(Carta Nº 2897-GCI-ESSALUD-2014 del 26.12.2014)</t>
  </si>
  <si>
    <t>Perfil corregido remitido a OCPD para evaluación
(Carta Nº 80-GCPI-ESSALUD-2015 del 17.03.2015)</t>
  </si>
  <si>
    <t xml:space="preserve">Perfil corregido remitido a OCPD para evaluación
(Carta Nº 271-GCI-ESSALUD-2015 del 30.01.2015)
Reunión con Unidad Evalaudora: 06.04.2015 </t>
  </si>
  <si>
    <t>Factibilidad remitida a OCPD para evaluación
(Carta Nº 77-GCPI-ESSALUD-2015 del 17.03.2015)
Pendiente contratación de Especialistas (Agosto 2014)
Pendiente EMS y LT (Orden Nº 588-GCL-2014 del 01.04.2014)
En proceso ambas convocatorias</t>
  </si>
  <si>
    <t>Perfil remitido a OCPD para evaluación
(Carta Nº 083-GCPI-ESSALUD-2015 del 18.03.2015)</t>
  </si>
  <si>
    <t>Perfil remitido a GCPD para evaluación
(Carta Nº 321-GCI-ESSALUD-2015 del 05.02.2015)
Recepción observaciones de GCPD 
(Carta Nº 313-OCPD-2015 del 20.02.2015)
Perfil corregido remitido a OCPD para evaluación
(Carta Nº 194-GCPI-ESSALUD-2015 del 30.03.2015)</t>
  </si>
  <si>
    <t>Perfil remitido a GCPD para evaluación
(Carta Nº 2561-GCI-ESSALUD-2014 del 18.11.2014)
Recepción observaciones de GCPD
(Carta Nº 070-GCPD-2014 del 20.03.2015)
RA Arequipa ha contratado el EMS y LT</t>
  </si>
  <si>
    <t>Perfil remitido a GCPD para evaluación
(Carta Nº 1948-GCI-ESSALUD-2014 del 08.09.2014)
Recepción observaciones de GCPD
(Carta Nº 1885-OCPD-2014 del 29.10.2014)</t>
  </si>
  <si>
    <t>Perfil remitido a GCPD para evaluación
(Carta Nº 2887-GCI-ESSALUD-2014 del 26.12.2014)
Recepción observaciones de GCPD
(Carta Nº 080-GCPD-2014 del 23.03.2015)
RAA ha contratado el EMS y LT</t>
  </si>
  <si>
    <t>Factibilidad remitida a GCPD para evaluación
(Carta Nº 1627-GCI-ESSALUD-2014 del 25.07.2014)
Recepción observaciones de GCPD
(Carta Nº 1673-OCPD-2014 del 25.09.2014).
Anteproyecto concluido. Entrega Fact. 10.04.2015</t>
  </si>
  <si>
    <t>Perfil remitido a GCPD para evaluación
(Carta Nº 2142-GCI-ESSALUD-2014 del 01.10.2014)
Recepción observaciones de GCPD
(Carta Nº 2072-OCPD-2014 del 28.11.2014)
Pendiente Clasificación Ambiental (DIGESA)</t>
  </si>
  <si>
    <t>Perfil remitido a GCPD para evaluación
(Carta Nº 1801-GCI-ESSALUD-2014 del 18.08.2014)
Recepción observaciones de GCPD
(Cartas Nº 1693 y 2013-OCPD-2014 del 26.09.2014 y 17.11.2014)</t>
  </si>
  <si>
    <t>Perfil remitido a GCPD para evaluación
(Carta Nº 2392-GCI-ESSALUD-2014 del 31.10.2014)
Recepción observaciones de GCPD 
(Carta Nº 371-OCPD-2015 del 05.03.2015)</t>
  </si>
  <si>
    <t>Factibilidad remitida a GCPD para evaluación
(Carta Nº 2791-GCI-ESSALUD-2014 del 12.12.2014)
Recepción observaciones de GCPD 
(Carta Nº 10-GCPD-2015 del 13.03.2015)</t>
  </si>
  <si>
    <t>Estado Situacional</t>
  </si>
  <si>
    <t xml:space="preserve">UNIDAD DE ATENCION RENAL - DISTRITO DE CALLERIA-CORONEL PORTILLO-UCAYALI </t>
  </si>
  <si>
    <t>UCAYALI</t>
  </si>
  <si>
    <t>Perfil remitido a GCPD para evaluación
(Carta Nº 1340-GCI-ESSALUD-2014 del 18.06.2014)
Recepción observaciones de GCPD
(Carta Nº 1368-OCPD-2014 del 06.08.2014)</t>
  </si>
  <si>
    <t>Perfil concluido.
Se ha solicitado a RA Minuta de Compra Venta de terrno destinado para el PIP.</t>
  </si>
  <si>
    <t>En formulación conjuntamente con RA Cuzco.
Pendiente contratación de EMS y LT, encargado a RA</t>
  </si>
  <si>
    <t>En formulación. Culminación Abril 2015</t>
  </si>
  <si>
    <t xml:space="preserve">CREACION DEL CENTRO DE ATENCION PRIMARIA III - LA TINGUIÑA - ICA </t>
  </si>
  <si>
    <t>TdR remitido a GCL para proceso de selección (Carta Nº 514-GCI-ESSALUD-2014 del 12.03.2014).
Proceso de adjudicación: Impugnado ante OSCE
Pronunciamiento OSCE: 04.11.2014
Resolución Nulidad Nº    -PE-ESSALUD-2015 del 00.03.2015</t>
  </si>
  <si>
    <t>TdR y Orden Serv. Nº 407-GCL-2014 del 19.03.2014. 
Proceso de adjudicación: Impugnado ante OSCE
Pronunciamiento OSCE 19.11.2014
Buena Pro: 13.01.2015
Resolución Recurso de Apelación: 25.03.2015</t>
  </si>
  <si>
    <t>TdR y Orden Servicios Nº 1597-GCL-2014 del 17.07.2014.
Expediente en Subgerencia de Bases y Estudio de Mercado</t>
  </si>
  <si>
    <t>TdR remitido a GCL para proceso de selección (Carta Nº 433-GCI-ESSALUD-2014 del 04.03.2014)
Expediente en la Subgerencia de Bases y Estudio de Mercado, para actualización de valor referencia</t>
  </si>
  <si>
    <t>TdR y Orden Servicios Nº 411-GCL-2014 del 19.03.2014. 
Proceso de adjudicación: Impugnado ante OSCE
Pronunciamiento OSCE 19.11.2014
Buena Pro: 13.01.2015
Resolución Recurso de Apelación: 17.03.2015</t>
  </si>
  <si>
    <t>TdR y Orden de Servicios Nº 952-GCL-2014 del 12.05.2014. 
Expediente en la Subgerencia de Bases y Estudio de Mercado</t>
  </si>
  <si>
    <t>En trámite proceso para contratar elaboración de Estudio de Mecánica de Suelos y Levantamiento Topográfico</t>
  </si>
  <si>
    <t>Servicio contratado para elaborar Estudio de Mecánica de Suelos y Levantam. Topográfico
Se solicitó información vía correo electrónico</t>
  </si>
  <si>
    <t>AMAZONAS</t>
  </si>
  <si>
    <t>CAP II CABALLOCOCHA</t>
  </si>
  <si>
    <t>Acciones Abril</t>
  </si>
  <si>
    <t>I Modificado</t>
  </si>
  <si>
    <t>Estado Situacional - Mes de Marzo</t>
  </si>
  <si>
    <t>Factibilidad remitida a GCPD para evaluación
(Carta Nº 1354-GCI-ESSALUD-2014 del 23.06.2014)
Recepción observaciones de GCPD
(Carta Nº 1463-OCPD-2014 del 21.08.2014)
En desarrollo Anteproyecto (en revisión especialidad de Eléctricas, pendiente Costos y Presupuestos).
Pendiente reunión de coordinación con GCAMyPCD sobre acuerdo de ceder terreno del CERP La Victoria</t>
  </si>
  <si>
    <t>-Carta los usuarios y la GCAMyPCD para definición del terreno</t>
  </si>
  <si>
    <t>-En proceso de revisión de la GCPD (45 d)</t>
  </si>
  <si>
    <t>I TRIMESTRE 2016</t>
  </si>
  <si>
    <t>- Se remitirán los TDR a la GCPD para remitirlos a PROINVERSION</t>
  </si>
  <si>
    <t xml:space="preserve">-La RED Arequipa debe remitir formalmente la población adscrita a los Centros Asistenciales y trámite de consolidación de Lotes.             </t>
  </si>
  <si>
    <t>-Se contratará un economista para el levantamiento de observaciones y especialistas para anteproyecto</t>
  </si>
  <si>
    <t>IV TRIMESTRE 2015</t>
  </si>
  <si>
    <t>-Se remitira el perfil a GCPD.         -Inicio de Factibilidad                              -La RED debe agilizar la modificación de parámetros y zonificación.                                              - Exclusión del PAC</t>
  </si>
  <si>
    <t>-Se culminará el levantamiento de observaciones.                                            -En proceso de selección de contratación de especialistas y ecoeficiencia</t>
  </si>
  <si>
    <t>-Se contratará especialistas para anteproyecto</t>
  </si>
  <si>
    <t>- En proceso de Nueva convocatoria</t>
  </si>
  <si>
    <t>II TRIMESTRE 2016</t>
  </si>
  <si>
    <t>- Firma de contrato (09 de Abril) e inicio de Consultoria</t>
  </si>
  <si>
    <t>-Contratación de especialidades para Anteproyecto</t>
  </si>
  <si>
    <t>En proceso de Selección</t>
  </si>
  <si>
    <t>Perfil corregido remitido a GCPD para evaluación
(Carta Nº 2479-GCI-ESSALUD-2014 del 10.11.2014)
Recepción observaciones de GCPD 
(Carta Nº 334-OCPD-2015 del 25.02.2015)
EMS y LT: Orden de Servicios Nº 1091-GCL-2014 del 28.05.2014). En proceso para nueva convocatoria</t>
  </si>
  <si>
    <t>II TRIMESTRE 2015 (24 MM) Contrat Expediente. 30% adelanto</t>
  </si>
  <si>
    <t>Se ha solicitado información a la RED</t>
  </si>
  <si>
    <t>-En revisión, se programará la reunión de coordinación GCPS, GCPD, GCPI</t>
  </si>
  <si>
    <t>- En levantamiento de observaciones.                                - Se contratará especialistas para anteproyecto</t>
  </si>
  <si>
    <t>III TRIMESTRE 2015</t>
  </si>
  <si>
    <t>Su elaboración por Consultoría Externa. Solicitud de inclusión al PAC</t>
  </si>
  <si>
    <t>-En levantamiento de observaciones</t>
  </si>
  <si>
    <t>II TRIMESTRE 2015 (220 MM) Contrat Expediente. 30% adelanto</t>
  </si>
  <si>
    <t>- Se remitió requerimiento de contratación de especialistas para Anteproyecto en Agosto 2014, aún no han sido adjudicados</t>
  </si>
  <si>
    <t>- Convocar Reunión con GCPD y GCPS para definición de Proyecto</t>
  </si>
  <si>
    <t>Aprobación del Perfil, Pendiente ontratacion de especialistas y Estudio de Vulnerabilidad. Informe Tecnico para convenio UNI</t>
  </si>
  <si>
    <t>II TRIMESTRE 2015 (49 MM) Contrat Expediente. 30% adelanto</t>
  </si>
  <si>
    <t>II TRIMESTRE (1,2 MM)</t>
  </si>
  <si>
    <t>POLICLINICO SAN BORJA</t>
  </si>
  <si>
    <t>Se ha suscrito convenio con la Municipalidad de San Borja</t>
  </si>
  <si>
    <t>Incorporación de los Estudios de Pre Inversión en Convenio UNI</t>
  </si>
  <si>
    <t>HOSPITAL PERU</t>
  </si>
  <si>
    <t>Proyectos a incluirse en el  I MODIFICADO del Plan de Inversiones 2015</t>
  </si>
  <si>
    <t>HOSPITAL EL BUEN SAMARITANO - BAGUA - AMAZONAS</t>
  </si>
  <si>
    <t>HOSPITAL VICTOR LAZARTE - TRUJILLO</t>
  </si>
  <si>
    <t>I MODIFICADO</t>
  </si>
  <si>
    <t>CAP NASCA - ICA</t>
  </si>
  <si>
    <t>Contratación de Médico especialista y Estudio de Suelos</t>
  </si>
  <si>
    <t>Contratación de especialidades para Anteproyecto y estudio de suelos</t>
  </si>
  <si>
    <t>Estudios de Preinversión por Consultoria Externa</t>
  </si>
  <si>
    <t>Proceso Adjudicado, en elaboración del Expediente Técnico OC 4502210161</t>
  </si>
  <si>
    <t>Expediente Técnico concluido en espera de aprobación de Formatos SNIP 15 Y SNIP 16, se prevee el pago del 50%</t>
  </si>
  <si>
    <t>Se ha devuelto a la Red el expediente de reubicación de redes de desague, debido a que la SGED no cuenta con Ing. Sanitario para la revisión del mismo y aprobación</t>
  </si>
  <si>
    <t>Se estima la culminación del expediente Técnico en el IV Trimestre 2014</t>
  </si>
  <si>
    <t>La SGED se encuentra revisando el levantamiento de observaciones del entregable final.</t>
  </si>
  <si>
    <t xml:space="preserve"> Se prevee el pago del 20% de adelanto</t>
  </si>
  <si>
    <t>La SBN se ha pronunciado denegando el requerimiento de EsSalud respecto al saneamiento de terreno donado. Se retirará del Plan de Inversiones</t>
  </si>
  <si>
    <t>En proceso de elaboración de aprobación de resolución de aprobación, se remitirá a la red para su ejecución e inclusión al PAC, Se estima el pago del 50%</t>
  </si>
  <si>
    <t>Pendiente la compra del Inmueble, por saneamiento físico legal a cargo del propietario. Ejecución condicionada a adquisición del Inmueble</t>
  </si>
  <si>
    <t>HOSPITAL TEMPORAL DE MARCONA</t>
  </si>
  <si>
    <t>Se remitieron los TDR en el mes de noviembre 2014, el expediente ha sido remitido por la GCL a OCAJ.  Se ha programado el pago del 40%                                                                                                   El Estudio de mercado concluyó en La GCF S/.3'775,118.66 cuenta con Certificación Presupuestal (Carta 582-GCF-20.02.15)</t>
  </si>
  <si>
    <t>La GCPS culminó con la elaboración de las Especificaciones Técnicas, excediendose el valor del PIP se solicitó a la GCPS realice las modificaciones correspondientes. La prestación se brindará a través de Servicios.</t>
  </si>
  <si>
    <t>PRESUPUESTO LIBERADO</t>
  </si>
  <si>
    <t>GASTO DE CAPITAL NO LIGADO A PROYECTOS CORRESPONDIENTE A INFRAESTRUCTURA.</t>
  </si>
  <si>
    <t>REESTRUCTURACION DEL PRESUPUESTO DE INVERSIONES (AL 15.04.15)</t>
  </si>
  <si>
    <t>Inmueble (Vigen de Guadalupe)</t>
  </si>
  <si>
    <t>SUB Total</t>
  </si>
  <si>
    <t>TOTAL</t>
  </si>
  <si>
    <t>Saldo</t>
  </si>
  <si>
    <t>Proyectos en FORMULACION incluidos en el Plan de Inversiones 2015</t>
  </si>
  <si>
    <t xml:space="preserve">CERCO PERIMETRICO DE LA POSTA MEDICA ZARUMILLA - TUMBES </t>
  </si>
  <si>
    <t>Estudio Definitivo</t>
  </si>
  <si>
    <t>Equipamiento Hospitalario</t>
  </si>
  <si>
    <t>AMPLIACION DEL SERVICIO DE RADIOTERAPIA CON ACELERADOR LINEAL PARA LA RED ASISTENCIAL LA LIBERTAD</t>
  </si>
  <si>
    <t>MEJORAMIENTO DE LAS ACTIVIDADES COLECTIVAS DE PROMOCION DE LA SALUD EN LOS CENTROS ASISTENCIALES DEL AMBITO DE LA RED ASISTENCIAL LAMBAYEQUE</t>
  </si>
  <si>
    <t>Elaboración:</t>
  </si>
  <si>
    <t>Gerencia Central de Proyectos de Inversión</t>
  </si>
  <si>
    <t>Fuente:</t>
  </si>
  <si>
    <t>Supervisión ED</t>
  </si>
  <si>
    <t>Supervisión de Obra</t>
  </si>
  <si>
    <t xml:space="preserve">ASPECTOS QUE INCIDIERON EN SU EJECUCIÓN </t>
  </si>
  <si>
    <t>INFORMACIÓN DE CONTRATACIÓN</t>
  </si>
  <si>
    <t>LIQUIDACIÓN DE OBRAS</t>
  </si>
  <si>
    <t>INFORME DE SUPERVISIÓN DE CONTRATOS</t>
  </si>
  <si>
    <t>CONTRATISTA</t>
  </si>
  <si>
    <t>SUPERVISIÓN</t>
  </si>
  <si>
    <t>MONTO CONTRATADO</t>
  </si>
  <si>
    <t>PLAZO DE EJECUCIÓN</t>
  </si>
  <si>
    <t>FECHA DE INICIO DE OBRA</t>
  </si>
  <si>
    <t>SITUACIÓN</t>
  </si>
  <si>
    <t>COMPONENTES</t>
  </si>
  <si>
    <t>PROYECTO</t>
  </si>
  <si>
    <t>VIABILIDAD</t>
  </si>
  <si>
    <t>CÓDIGO SNIP</t>
  </si>
  <si>
    <t xml:space="preserve">MEJORAMIENTO DE LA CAPACIDAD RESOLUTIVA DEL CENTRO QUIRÚRGICO DE EMERGENCIA DEL HOSPITAL NACIONAL GUILLERMO ALMENARA IRIGOYEN </t>
  </si>
  <si>
    <t>MEJORAMIENTO DEL SERVICIO DE OTORRINOLARINGOLOGÍA DEL POLICLÍNICO PABLO BERMÚDEZ, DE LA RED ASISTENCIAL REBAGLIATI, DISTRITO DE JESÚS MARÍA - LIMA</t>
  </si>
  <si>
    <t xml:space="preserve">UNIDADES DE ATENCIÓN DE MEDICINA COMPLEMENTARIA DE LOS CENTROS ASISTENCIALES A NIVEL NACIONAL </t>
  </si>
  <si>
    <t>MONTOS DE ADICIONALES DE OBRA (S/)</t>
  </si>
  <si>
    <t>Elaboración conjunta de las Gerencias</t>
  </si>
  <si>
    <t>Mayores prestaciones por modificaciones requeridas por el usuario</t>
  </si>
  <si>
    <t>CONSTRUCTORA MALAGA</t>
  </si>
  <si>
    <t>Consorcio ATA - KUKOVA</t>
  </si>
  <si>
    <t>330 días</t>
  </si>
  <si>
    <t>Obra Recepcionada y en proceso arbitral</t>
  </si>
  <si>
    <t>CLEAN ROOM &amp; VALIDATIÓN SAC</t>
  </si>
  <si>
    <t>90 días</t>
  </si>
  <si>
    <t>CONTRATISTA LA UNION S.A.</t>
  </si>
  <si>
    <t xml:space="preserve">INSPECTORa. Ing. Silvia Huaytalla </t>
  </si>
  <si>
    <t>180 d.c.</t>
  </si>
  <si>
    <t>Consultor Teodoro Pimentel Godoy</t>
  </si>
  <si>
    <t>Red Asistencial Rebagliati</t>
  </si>
  <si>
    <t>60 días</t>
  </si>
  <si>
    <t>01/10/2014 (EDI)</t>
  </si>
  <si>
    <t>Mayores prestaciones en ejecución de obra</t>
  </si>
  <si>
    <t>Consorcio Ejecutor Arequipa</t>
  </si>
  <si>
    <t>Inspectora. Ing. Jannet Herrera</t>
  </si>
  <si>
    <t>1’081,812.23</t>
  </si>
  <si>
    <t>119,181.66 Inc. I.G.V.</t>
  </si>
  <si>
    <t>en proceso arbitral</t>
  </si>
  <si>
    <t>Informa que el contrato de obra se encuentra en proceso arbitral</t>
  </si>
  <si>
    <t>JAVI S.A. CONTRATISTAS GENERALES</t>
  </si>
  <si>
    <t>Inspector de obra: Ing. Julio Touzett Llanos</t>
  </si>
  <si>
    <t>164 d.c.</t>
  </si>
  <si>
    <t>En Liquidacion</t>
  </si>
  <si>
    <t>Mayores prestaciones</t>
  </si>
  <si>
    <t>LIQUIDADA</t>
  </si>
  <si>
    <t>Demora en el desaduanaje del equipo de aire acondicionado</t>
  </si>
  <si>
    <t>Obra terminada</t>
  </si>
  <si>
    <t>Obra liquidada</t>
  </si>
  <si>
    <t>Se ha culminado el saldo de obra 100%, recepcionado y en uso</t>
  </si>
  <si>
    <t>Obra recepcionada 100% y entregada al usuario final</t>
  </si>
  <si>
    <t>superposción de contrato de obra y equipo debido a la nulidad de contrato inicial de obra del 2016.</t>
  </si>
  <si>
    <t>SALDO DE OBRA:MEJORAMIENTO Y AMPLIACION DE LOS SERVICIOS DEL AREA PEDIATRICA DEL INSTITUTO NACIONAL CARDIOVASCULAR - INCOR</t>
  </si>
  <si>
    <t>Demora en la Obtención de la Licencia de Obra</t>
  </si>
  <si>
    <t>Culminación del Expediente de Media Tensión por consultoría externa.</t>
  </si>
  <si>
    <t>El saneamiento físico legal del terreno, a cargo de la Red Asistencial Tumbes.</t>
  </si>
  <si>
    <t>SALDO DE OBRA: CREACION E IMPLEMENTACION DEL SERVICIO DE TOMOGRAFIA EN EL HOSPITAL I VICTOR ALFREDO LAZO PERALTA - MADRE DE DIOS</t>
  </si>
  <si>
    <t>"SALDO DE OBRA
INSTALACIÓN DE LOS SERVICIOS DE TOMOGRAFÍA DE LA UPSS AYUDA AL DIAGNÓSTICO Y TRATAMIENTO DEL HOSPITAL NACIONAL GUILLERMO ALMENARA IRIGOYEN"</t>
  </si>
  <si>
    <t>Estudio Definitivo Elaboración</t>
  </si>
  <si>
    <t>Proyecto ejecutado al 100% el año 2017</t>
  </si>
  <si>
    <t>Proyecto ejecutado al 100% el 2017</t>
  </si>
  <si>
    <t>Expediente Técnico
+ EIA</t>
  </si>
  <si>
    <t>Supervisión de ED</t>
  </si>
  <si>
    <t>Estudio Definitivo (EIA)</t>
  </si>
  <si>
    <t>CONSORCIO RICARDO PALMA</t>
  </si>
  <si>
    <t>OMAR ORLANDO TABOADA COBEÑAS</t>
  </si>
  <si>
    <t>S/.718,000 inc. IGV</t>
  </si>
  <si>
    <t>90 d.c.</t>
  </si>
  <si>
    <t>06.07.2018</t>
  </si>
  <si>
    <t xml:space="preserve"> -</t>
  </si>
  <si>
    <t>MEJORAMIENTO Y AMPLIACIÓN DE LAS SALAS DE OBSERVACIÓN DEL SERVICIO DE EMERGENCIA DEL HOSPITAL III IQUITOS DE LA RED ASISTENCIAL LORETO. DISTRITO DE PUNCHANA, PROVINCIA DE MAYNAS Y DEPARTAMENTO DE LORETO</t>
  </si>
  <si>
    <t>CREACIÓN E IMPLEMENTACIÓN DE LA UNIDD DE TRANSPLANTES DE PROGENITORES HEMATOPOYÉTICOS ALOGÉNICO DE DONANTE NO RELACIONADO EN EL HOSPITAL NACIONAL EDGARDO REBAGLIATI MARTINS - ESSALUD, DISTRITO DE JESÚS MARÍA, PROVINCIA DE LIMA, DEPARTAMENTO DE LIMA</t>
  </si>
  <si>
    <t>INSTALACIÓN DE LOS SERVICIOS DE ATENCIÓN RENAL AMBULATORIA - ESSALUD, DE LA RED ASISTENCIAL AREQUIPA EN EL DISTRITO DE JACOBO HUNTER, PROVINCIA DE AREQUIPA, DEPARTAMENTO DE AREQUIPA</t>
  </si>
  <si>
    <t>Expediente culminado.</t>
  </si>
  <si>
    <t>Expediente concluido.</t>
  </si>
  <si>
    <t xml:space="preserve"> - Estudio Definitivo culminado y aprobado.
 - Con Resolución de Gerencia Central de Proyectos de Inversión N° 05-GCPI-ESSALUD-2017, se aprueba el Estudio Definitivo del Proyecto y se ha remitido a la Gerencia de Ejecución de Proyectos el Expediente Técnico para continuar con el procedimiento administrativo.</t>
  </si>
  <si>
    <t xml:space="preserve"> - Estudio Definitivo culminado y aprobado
 - Con Resolución de Gerencia Central de Proyectos de Inversión N° 04-GCPI-ESSALUD-2018, se aprueba el Estudio Definitivo del Proyecto y se ha remitido a la Gerencia De Ejecución de Proyectos el Expediente Técnico para continuar con el procedimiento administrativo.</t>
  </si>
  <si>
    <t xml:space="preserve"> - Estudio Definitivo culminado y aprobado
- Con Resolución de Gerencia Central de Proyectos de Inversión N° 05-GCPI-ESSALUD-2018, se aprueba el Estudio Definitivo del Proyecto y se ha remitido a la Gerencia de Ejecución de Proyectos el Expediente Técnico para continuar con el procedimiento administrativo.</t>
  </si>
  <si>
    <t>Obra culminada, instalaciones en posesión del área usuaria de la Red Asistencial Arequipa y en uso. 
Obra en proceso arbitral, la Red contratará los servicios necesarios para subsanar las observaciones realizadas por el Comité de Recepción de obra.</t>
  </si>
  <si>
    <t>_</t>
  </si>
  <si>
    <t>Procedimiento Logístico</t>
  </si>
  <si>
    <t>Expediente Técnico concluido, elaborado por la Red Rebagliati</t>
  </si>
  <si>
    <t>Expediente Técnico concluido, se solicitó transferencia de Fondos y Habilitación Presupuestal</t>
  </si>
  <si>
    <t>Supervision por Administracion Directa</t>
  </si>
  <si>
    <r>
      <rPr>
        <b/>
        <sz val="12"/>
        <rFont val="Arial"/>
        <family val="2"/>
      </rPr>
      <t>Expediente Técnico culminado</t>
    </r>
    <r>
      <rPr>
        <sz val="12"/>
        <rFont val="Arial"/>
        <family val="2"/>
      </rPr>
      <t xml:space="preserve">
Se ha contratado a un consultor para la elaboracion del Estudio de Impacto Ambiental.
Recepción del Primer Entregable y presentación del Expediente ante DIGESA.
DIGESA indica que no se requiere de Estudio de Impacto Ambiental (EIA) sino basta con que el Hospital cuente con PAMA y se actualice.</t>
    </r>
  </si>
  <si>
    <t>CONSORCIO CONSTRUCCION</t>
  </si>
  <si>
    <t>CONSORCIO SALUD SANTA ANITA</t>
  </si>
  <si>
    <t>27.10.2018</t>
  </si>
  <si>
    <t xml:space="preserve">Demora en la recepción de los equipos por parte de la Red Asistencial Junin, asi como demora en el estudio de mercado.
</t>
  </si>
  <si>
    <t xml:space="preserve">CEABE con fecha 18.12.2018, efectuó la convocatoria del ultimo item del referido Proyecto de Inversion a traves del Procedimiento de Selección AS-SM-64-2018-ESSALUD/CEABE-1, </t>
  </si>
  <si>
    <t>Se ha adquirido el 100% de equipos considerados en el Proyecto de Inversión, quedando pendiente unicamente la recepción y el pago de 1 item.</t>
  </si>
  <si>
    <t>Se ha retrasado la aprobación del expediente por observaciones en la especialidad de seguridad de parte de la comisión de la Municipalidad de La Victoria.</t>
  </si>
  <si>
    <t>Demora en estudio de mercado</t>
  </si>
  <si>
    <t>Demora en la contratacion de empresa especializada que elabore y tramite el PAMA, según lo informado por DIGESA.</t>
  </si>
  <si>
    <t>PROYECTOS DE INVERSION EN EJECUCION
AL IV TRIMESTRE 2018</t>
  </si>
  <si>
    <t>Se espera confirmación de aspectos del proyecto por Gerencia Central de Planeamiento y Presupuesto para continuar con el registro del proyecto en el Banco de Proyectos.</t>
  </si>
  <si>
    <t xml:space="preserve">CONSORCIO SALUD CHINCHEROS III </t>
  </si>
  <si>
    <t>INSTITUTO DE CONSULTORIA S.A.</t>
  </si>
  <si>
    <t>0</t>
  </si>
  <si>
    <t>Elaboracion de Expediente Técnico de saldo de obra
Actualizacion de presupuesto
Implementación de recomendaciones de Control Institucional</t>
  </si>
  <si>
    <t>Consorcio Supervisor Essalud Lima</t>
  </si>
  <si>
    <t>Obra recepcionada, 100%  en uso y liquidada</t>
  </si>
  <si>
    <t>No inicia por encontrarse la
Obra en Proceso de Arbitraje(Conciliación en GCAJ)</t>
  </si>
  <si>
    <t>360 d.c.</t>
  </si>
  <si>
    <t>24.02.2019</t>
  </si>
  <si>
    <t xml:space="preserve">Disponibilidad de ambientes por funcionamiento del Policlínico, incumplimiento del contratista en el cronograma de ejecución. </t>
  </si>
  <si>
    <t>Primer proceso de selección declarado desierto, actualizar el presupuesto del expediente técnico para segundo proceso.</t>
  </si>
  <si>
    <t>Demora en la aprobación del Expediente de Contratación luego de la integración de las bases.
Ampliación de plazo aprobadas por 54 d.c.</t>
  </si>
  <si>
    <t xml:space="preserve">
Actualizacion de presupuesto.
Demora en el Proceso Logistico</t>
  </si>
  <si>
    <t>No reporta a la fecha</t>
  </si>
  <si>
    <t>Elaboración de Expediente Técnico a Nivel de Ejecución de Obra culminado.
Con Resolución de Gerencia Central de Proyectos de inversión N° 03-GCPI-ESSALUD-2018, se abrueba el expediente técnico de Saldo de Obra del Proyecto, y se ha remitido el Expediente Técnico de Saldo de Obra a la Gerencia de Ejecución de Proyectos para continuar con el procedimiento administrativo correspondiente.
Con Resol. N° 002-GCPI-ESSALUD-2019, se aprueba el exped. Actualizado por el monto de 1'448,397.05 por Infraestructura,   592,103.13 Subestación, 2'291,970.48 Equip. Hosp.</t>
  </si>
  <si>
    <t>PIA 2019</t>
  </si>
  <si>
    <t>Obra culminada y recepcionada, y en etapa de proceso arbitral respecto a la Liquidación</t>
  </si>
  <si>
    <r>
      <t xml:space="preserve">En Etapa de Ejecución de Obra desde el 27.10.2018.
Al 30.06.2019 el Avance Real de la Obra 23.44% vs el Avance Programado del 26.01%.
Se cuenta con el Servicio de Supervisión de Obra.
</t>
    </r>
    <r>
      <rPr>
        <b/>
        <u/>
        <sz val="12"/>
        <rFont val="Arial"/>
        <family val="2"/>
      </rPr>
      <t/>
    </r>
  </si>
  <si>
    <r>
      <rPr>
        <b/>
        <sz val="12"/>
        <rFont val="Arial"/>
        <family val="2"/>
      </rPr>
      <t xml:space="preserve">En Etapa de Ejecución
</t>
    </r>
    <r>
      <rPr>
        <sz val="12"/>
        <rFont val="Arial"/>
        <family val="2"/>
      </rPr>
      <t xml:space="preserve">
Avance Real al mes de junio 2019 :20.80% vs el Avance programado : 16.63%
</t>
    </r>
    <r>
      <rPr>
        <b/>
        <sz val="12"/>
        <rFont val="Arial"/>
        <family val="2"/>
      </rPr>
      <t>Se cuenta con el Servicio de Supervisión de Obra.</t>
    </r>
  </si>
  <si>
    <t xml:space="preserve">Procedimiento logistico
La primera convocatoria fue LP N°3-2018-ESSALUD/GCL -1 , fue DECLARADA DESIERTA.
Actualizacion de presupuesto
</t>
  </si>
  <si>
    <r>
      <rPr>
        <b/>
        <sz val="12"/>
        <rFont val="Arial"/>
        <family val="2"/>
      </rPr>
      <t>LA EJECUCIÓN DE OBRA EN PROCESO DE SELECCIÓN</t>
    </r>
    <r>
      <rPr>
        <sz val="12"/>
        <rFont val="Arial"/>
        <family val="2"/>
      </rPr>
      <t xml:space="preserve">
Se efectuó la 2da. convocatoria AS-SM-20-2019-ESSALUD/GCL-1. el 22.05.2019, Actualmente se encuentra en evaluación del Comite.
</t>
    </r>
    <r>
      <rPr>
        <b/>
        <sz val="12"/>
        <rFont val="Arial"/>
        <family val="2"/>
      </rPr>
      <t>SE CUENTA CON EL SERVICIO DE SUPERVISIÓN DE OBRA desde el 11.12.2018</t>
    </r>
    <r>
      <rPr>
        <sz val="12"/>
        <rFont val="Arial"/>
        <family val="2"/>
      </rPr>
      <t xml:space="preserve">
</t>
    </r>
  </si>
  <si>
    <r>
      <rPr>
        <b/>
        <sz val="12"/>
        <rFont val="Arial"/>
        <family val="2"/>
      </rPr>
      <t xml:space="preserve">Actualmente en Proceso de Selección
</t>
    </r>
    <r>
      <rPr>
        <sz val="12"/>
        <rFont val="Arial"/>
        <family val="2"/>
      </rPr>
      <t xml:space="preserve">Con  LP-SM-3-2019-ESSALUD/GCL-1, convocado el 20.06.2019.
</t>
    </r>
    <r>
      <rPr>
        <b/>
        <sz val="12"/>
        <rFont val="Arial"/>
        <family val="2"/>
      </rPr>
      <t>El Servicio de Supervisión de Obra en Etapa de Actos Preparatorios.</t>
    </r>
  </si>
  <si>
    <r>
      <t xml:space="preserve">
</t>
    </r>
    <r>
      <rPr>
        <b/>
        <sz val="12"/>
        <rFont val="Arial"/>
        <family val="2"/>
      </rPr>
      <t>CONTRATO RESUELTO</t>
    </r>
    <r>
      <rPr>
        <sz val="12"/>
        <rFont val="Arial"/>
        <family val="2"/>
      </rPr>
      <t xml:space="preserve">
Se ha resuelto el contrato de ejecución de obra por demora en su ejecución y con fecha 20.05.2019 se efectuó la constación física.
El avance de obra fue</t>
    </r>
    <r>
      <rPr>
        <b/>
        <sz val="12"/>
        <rFont val="Arial"/>
        <family val="2"/>
      </rPr>
      <t xml:space="preserve"> de 93.27% vs Avance Programado de 100%.</t>
    </r>
    <r>
      <rPr>
        <sz val="12"/>
        <rFont val="Arial"/>
        <family val="2"/>
      </rPr>
      <t xml:space="preserve">
</t>
    </r>
  </si>
  <si>
    <r>
      <rPr>
        <b/>
        <sz val="12"/>
        <rFont val="Arial"/>
        <family val="2"/>
      </rPr>
      <t>En etapa de Elaboración del Expediente Técnico, a traves de Administración Directa.</t>
    </r>
    <r>
      <rPr>
        <sz val="12"/>
        <rFont val="Arial"/>
        <family val="2"/>
      </rPr>
      <t xml:space="preserve">
Se ha aprobado el anteproyecto. Se encuentra en desarrollo el Expediente.
</t>
    </r>
  </si>
  <si>
    <t>La Red Asistencial no logro contratar Consultoria y solicitó apoyo para que el proceso de contratación se realice en la Sede Central de ESSALUD. Sin embargo, la GCPI ha propuesto realizar el proyecto en Administración Directa.
La inactivacion del PIP en el aplicativo informatico del Banco de Inversiones del MEF.
Personal participando en la supervision de otros proyectos.</t>
  </si>
  <si>
    <r>
      <rPr>
        <b/>
        <sz val="12"/>
        <rFont val="Arial"/>
        <family val="2"/>
      </rPr>
      <t>En etapa de Elaboración del Expediente Técnico, a traves de Administración Directa.</t>
    </r>
    <r>
      <rPr>
        <sz val="12"/>
        <rFont val="Arial"/>
        <family val="2"/>
      </rPr>
      <t xml:space="preserve">
</t>
    </r>
  </si>
  <si>
    <t>Modificacion de las normas que trajo como consecuencia continuas actualizaciones de los Términos de Referencia para la Contratación de Consultoria Externa. 
El valor referencial que arrojo el mercado para su elaboración por Consultoría, fue elevado. Se está desarrollando por Administración Directa</t>
  </si>
  <si>
    <r>
      <rPr>
        <b/>
        <sz val="12"/>
        <rFont val="Arial"/>
        <family val="2"/>
      </rPr>
      <t xml:space="preserve">En etapa de Elaboración del Expediente Técnico, a traves de Administración Directa, sea culminado la fase de supervisión.
Se ha encargado a la Red Asistencial de La Libertad la elaboración y presentación del PAMA ante DIGESA para su aprobación. 
Para la aprobación del expediente Técnico ademas de la licencia de obra se requiere del PAMA aprobado y licencia de IPEN.
</t>
    </r>
    <r>
      <rPr>
        <sz val="12"/>
        <rFont val="Arial"/>
        <family val="2"/>
      </rPr>
      <t/>
    </r>
  </si>
  <si>
    <t>MEJORAMIENTO DE LOS SERVICIOS DE SALUD DEL HOSPITAL II PASCO DE LA RED ASISTENCIAL PASCO, EN EL DISTRITO DE FUNDICIÓN DE TINYAHUARCO, PROVINCIA DE PASCO, DEPARTAMENTO DE PASCO</t>
  </si>
  <si>
    <r>
      <rPr>
        <b/>
        <sz val="12"/>
        <rFont val="Arial"/>
        <family val="2"/>
      </rPr>
      <t>En etapa de Elaboración del Expediente Técnico, a traves de Modalidad de Contrata.</t>
    </r>
    <r>
      <rPr>
        <sz val="12"/>
        <rFont val="Arial"/>
        <family val="2"/>
      </rPr>
      <t xml:space="preserve">
El 07.MAY.2019, se publico en el portal del SEACE la Buena Pro, adjudicandose a la Empresa que elaborara el Estudio Definitivo a nivel de ejecucion de obra.
Fecha de inicio de la elaboracion: 10.JUN.2019</t>
    </r>
  </si>
  <si>
    <r>
      <t xml:space="preserve">En etapa de Elaboración del Expediente Técnico, a traves de Modalidad de Contrata.
</t>
    </r>
    <r>
      <rPr>
        <sz val="12"/>
        <rFont val="Arial"/>
        <family val="2"/>
      </rPr>
      <t>El 03.04.2019 se publico en el portal del SEACE la Buena Pro, adjudicandose al Consorcio que realizarán el Servicio de Supervisión del Proyecto en la etapa de elaboracion de Estudio Definitivo.</t>
    </r>
  </si>
  <si>
    <t>Modificacion de las normas y Ley de Contrataciones y su Reglamento, que trajo como consecuencia continuas actualizaciones de los Términos de Referencia.
Se declaro desierto en su primera convocatoria y el proceso volvio a la etapa de estudio de mercado</t>
  </si>
  <si>
    <t>CONSORCIO TALUPA.</t>
  </si>
  <si>
    <t>S/ 4,710,182.40.</t>
  </si>
  <si>
    <t xml:space="preserve"> S/ 1,140,585.05.</t>
  </si>
  <si>
    <t>CREACIÓN DE LOS SERVICIOS DE SALUD DEL HOSPITAL DEL ALTIPLANO DE LA REGIÓN PUNO-ESSALUD, EN EL DISTRITO DE PUNO, PROVINCIA DE PUNO, DEPARTAMENTO DE PUNO</t>
  </si>
  <si>
    <r>
      <rPr>
        <b/>
        <sz val="12"/>
        <rFont val="Arial"/>
        <family val="2"/>
      </rPr>
      <t>En etapa de Elaboración del Expediente Técnico, a traves de Modalidad de Contrata.</t>
    </r>
    <r>
      <rPr>
        <sz val="12"/>
        <rFont val="Arial"/>
        <family val="2"/>
      </rPr>
      <t xml:space="preserve">
Se suscribio el contrato N° 4600051502 con la empresa CHUNG &amp; TONG INGENIEROS S.A.C. y CAYSA ASOCIADOS S.A.C. con fecha 19.DIC.2018, para la elaboracion del Estudio Definitivo.
En proceso de Elaboracion del Estudio Definitivo.
Se ha aprobado el primer entregable. 
A la fecha el contratista ha presentado el segundo entregable para su revision.</t>
    </r>
  </si>
  <si>
    <t>Modificacion de las normas y Ley de Contrataciones y su Reglamento, que trajo como consecuencia continuas actualizaciones de los Términos de Referencia.</t>
  </si>
  <si>
    <t xml:space="preserve">La Supervisión de la Elaboración del Expediente Técnico se realiza con personal de la SGED y Consultores Externos.
</t>
  </si>
  <si>
    <t>CREACIÓN DE LOS SERVICIOS  DEL HOSPITAL ESPECIALIZADO EN LA RED ASISTENCIAL CAJAMARCA-ESSALUD, DISTRITO DE CAJAMARCA, PROVINCIA DE CAJAMARCA Y DEPARTAMENTO DE CAJAMARCA</t>
  </si>
  <si>
    <r>
      <rPr>
        <b/>
        <sz val="12"/>
        <rFont val="Arial"/>
        <family val="2"/>
      </rPr>
      <t>En Etapa de Elaboración de Expediente Técnico</t>
    </r>
    <r>
      <rPr>
        <sz val="12"/>
        <rFont val="Arial"/>
        <family val="2"/>
      </rPr>
      <t xml:space="preserve">
Se suscribio el contrato N° 4600051457 con la empresa CESEL S.A. con fecha 10.DIC.2018, para la elaboracion del Estudio Definitivo.
En proceso de Elaboracion del Estudio Definitivo.
Se ha aprobado el primer entregable. 
Se ha revisado el segundo entregable, el cual se encuentra observado. 
El contratista ha presentado el levantamiento de observaciones para su revision.</t>
    </r>
  </si>
  <si>
    <t>Estudio Definitivo Supervisión</t>
  </si>
  <si>
    <t>MEJORAMIENTO D ELOS SERVICIOS DE SALUD DEL HOSPITAL II TALARA EN EL DISTRITO DE PARIÑAS, PROVINCIA DE TALARA, DEPARTAMENTO DE PIURA</t>
  </si>
  <si>
    <r>
      <rPr>
        <b/>
        <sz val="12"/>
        <rFont val="Arial"/>
        <family val="2"/>
      </rPr>
      <t>En etapa de Actos Preparatorios para Contratar</t>
    </r>
    <r>
      <rPr>
        <sz val="12"/>
        <rFont val="Arial"/>
        <family val="2"/>
      </rPr>
      <t xml:space="preserve"> Consultor que elabore el Estudio Definitivo a nivel de ejecucion de obra.</t>
    </r>
  </si>
  <si>
    <r>
      <rPr>
        <b/>
        <sz val="12"/>
        <rFont val="Arial"/>
        <family val="2"/>
      </rPr>
      <t>En etapa de Actos Preparatorios para</t>
    </r>
    <r>
      <rPr>
        <sz val="12"/>
        <rFont val="Arial"/>
        <family val="2"/>
      </rPr>
      <t xml:space="preserve"> Contratar Consultor que supervise la elaboracion del Estudio Definitivo a nivel de ejecucion de obra.</t>
    </r>
  </si>
  <si>
    <t>MEJORAMIENTO DE LOS SERVICIOS DE SALUD DEL HOSPITAL II VITARTE DE LA RED ASISTENCIAL ALMENARA - ESSALUD, DISTRITO DE VITARTE, PROVINCIA DE LIMA Y DEPARTAMENTO DE LIMA</t>
  </si>
  <si>
    <r>
      <rPr>
        <b/>
        <sz val="12"/>
        <rFont val="Arial"/>
        <family val="2"/>
      </rPr>
      <t>En Etapa de Elaboración de Expediente Técnico</t>
    </r>
    <r>
      <rPr>
        <sz val="12"/>
        <rFont val="Arial"/>
        <family val="2"/>
      </rPr>
      <t xml:space="preserve">
Se suscribio el contrato N° 4600051484 con la empresa INSTITUTO DE CONSULTORIA S.A. con fecha 17.DIC.2018, para la elaboracion del Estudio Definitivo.
En proceso de Elaboracion del Estudio Definitivo.
Se ha aprobado el primer entregable. 
El consultor a presentado el segundo entregable para su revision.</t>
    </r>
  </si>
  <si>
    <t>Supervisión Obra</t>
  </si>
  <si>
    <r>
      <rPr>
        <b/>
        <sz val="12"/>
        <rFont val="Arial"/>
        <family val="2"/>
      </rPr>
      <t>En Etapa de Elaboración de Expediente Técnico</t>
    </r>
    <r>
      <rPr>
        <sz val="12"/>
        <rFont val="Arial"/>
        <family val="2"/>
      </rPr>
      <t xml:space="preserve">
El 02.MAY.2019, se publico en el portal del SEACE la Buena Pro, adjudicandose a la Empresa que elaborara el Estudio Definitivo a nivel de ejecucion de obra.</t>
    </r>
  </si>
  <si>
    <r>
      <t xml:space="preserve">
</t>
    </r>
    <r>
      <rPr>
        <b/>
        <sz val="12"/>
        <rFont val="Arial"/>
        <family val="2"/>
      </rPr>
      <t>En Etapa de Supervisión de la Elaboración de Expediente Técnico</t>
    </r>
    <r>
      <rPr>
        <sz val="12"/>
        <rFont val="Arial"/>
        <family val="2"/>
      </rPr>
      <t xml:space="preserve">
El 14.JUN.2019, se publico en el portal del SEACE la Buena Pro, adjudicandose a la Empresa que supervisara la elaboracion del Estudio Definitivo a nivel de ejecucion de obra</t>
    </r>
  </si>
  <si>
    <t>MEJORAMIENTO DE LOS SERVICIOS DE ATENCIÓN RENAL AMBULATORIA EN EL HOSPITAL NACIONAL ADOLFO GUEVARA VELASCO DE LA RED ASISTENCIAL CUSCO - ESSALUD EN EL DISTRITO DE WANCHAQ, PROVINCIA DE CUSCO, DEPARTAMENTO DE CUSCO</t>
  </si>
  <si>
    <r>
      <rPr>
        <b/>
        <sz val="12"/>
        <rFont val="Arial"/>
        <family val="2"/>
      </rPr>
      <t>En Etapa de Elaboración de Expediente Técnico</t>
    </r>
    <r>
      <rPr>
        <sz val="12"/>
        <rFont val="Arial"/>
        <family val="2"/>
      </rPr>
      <t xml:space="preserve">
El 23.MAY.2019, se publico en el portal del SEACE la Buena Pro, adjudicandose a la Empresa que elaborara el Estudio Definitivo a nivel de ejecucion de obra.</t>
    </r>
  </si>
  <si>
    <r>
      <t xml:space="preserve">
</t>
    </r>
    <r>
      <rPr>
        <b/>
        <sz val="12"/>
        <rFont val="Arial"/>
        <family val="2"/>
      </rPr>
      <t>En Etapa de Supervisión de la Elaboración de Expediente Técnico</t>
    </r>
    <r>
      <rPr>
        <sz val="12"/>
        <rFont val="Arial"/>
        <family val="2"/>
      </rPr>
      <t xml:space="preserve">
El 10.JUN.2019, se publico en el portal del SEACE la Buena Pro, adjudicandose a la Empresa que supervisara la elaboracion del Estudio Definitivo a nivel de ejecucion de obra.</t>
    </r>
  </si>
  <si>
    <t>RECUPERACIÓN DE LOS SERVICIOS DE SALUD DEL HOSPITAL MARIA REICHE DE LA RED ASISTENCIAL ICA – ESSALUD, EN EL DISTRITO DE MARCONA, PROVINCIA DE NASCA, DEPARTAMENTO DE ICA</t>
  </si>
  <si>
    <r>
      <rPr>
        <b/>
        <sz val="12"/>
        <rFont val="Arial"/>
        <family val="2"/>
      </rPr>
      <t>En Etapa de Proceso de Selección</t>
    </r>
    <r>
      <rPr>
        <sz val="12"/>
        <rFont val="Arial"/>
        <family val="2"/>
      </rPr>
      <t xml:space="preserve">
El 03.JUN.2019, se publico en el portal del SEACE la Buena Pro, adjudicandose a la Empresa que elaborara el Estudio Definitivo a nivel de ejecucion de obra.
</t>
    </r>
  </si>
  <si>
    <t>Aun no se ha contratado empresa que realice la supervision de la elaboracion del Estudio Definitivo a nivel de ejecucion de obra.</t>
  </si>
  <si>
    <t>En Etapa de Proceso de Selección</t>
  </si>
  <si>
    <t>MEJORAMIENTO Y AMPLIACION DE LOS SERVICIOS DE SALUD DEL HOSPITAL I FLORENCIA DE MORA DE LA RED ASISTENCIAL LA LIBERTAD – ESSALUD, DISTRITO PROVINCIA DE TRUJILLO, DEPARTAMENTO DE LA LIBERTAD</t>
  </si>
  <si>
    <r>
      <rPr>
        <b/>
        <sz val="12"/>
        <rFont val="Arial"/>
        <family val="2"/>
      </rPr>
      <t>Actualmente en Actos Preparatorios para Contratar una Empresa que Elabore el Expediente Técnico a Nivel Estudio Definitivo.</t>
    </r>
    <r>
      <rPr>
        <sz val="12"/>
        <rFont val="Arial"/>
        <family val="2"/>
      </rPr>
      <t xml:space="preserve">
</t>
    </r>
  </si>
  <si>
    <t>Actualmente en Actos Preparatorios para Contratar una Empresa que Supervise la Elabore el Expediente Técnico a Nivel Estudio Definitivo.</t>
  </si>
  <si>
    <r>
      <rPr>
        <b/>
        <sz val="12"/>
        <rFont val="Arial"/>
        <family val="2"/>
      </rPr>
      <t>En Etapa de Elaboración del Expediente Técnico.</t>
    </r>
    <r>
      <rPr>
        <sz val="12"/>
        <rFont val="Arial"/>
        <family val="2"/>
      </rPr>
      <t xml:space="preserve">
La Red Asistencial Moquegua ha solicitado evaluación de terreno dentro del Hospital que si cuenta con saneamiento para la elaboración del Proyecto</t>
    </r>
  </si>
  <si>
    <r>
      <t xml:space="preserve">La Red </t>
    </r>
    <r>
      <rPr>
        <b/>
        <sz val="12"/>
        <rFont val="Arial"/>
        <family val="2"/>
      </rPr>
      <t>no</t>
    </r>
    <r>
      <rPr>
        <sz val="12"/>
        <rFont val="Arial"/>
        <family val="2"/>
      </rPr>
      <t xml:space="preserve"> ha concluido con el proceso de saneamiento físico legal del terreno</t>
    </r>
  </si>
  <si>
    <t>Estudio Definitivo
+ EIA</t>
  </si>
  <si>
    <r>
      <rPr>
        <b/>
        <sz val="12"/>
        <rFont val="Arial"/>
        <family val="2"/>
      </rPr>
      <t>Expediente Técnico culminado</t>
    </r>
    <r>
      <rPr>
        <sz val="12"/>
        <rFont val="Arial"/>
        <family val="2"/>
      </rPr>
      <t xml:space="preserve">
Ya se cuenta con Licencia de Edificación.
Se ha remitido el Dictamen Tecnico N° 05-SGED-GEI-GCPI-ESSALUD-2019 de fecha 24.JUN.2019, aprobando el Estudio Definitivo a nivel de ejecucion de obra.</t>
    </r>
  </si>
  <si>
    <t>Estudio de Impacto Ambiental a cargo de la Red Asistencial Huancavelica</t>
  </si>
  <si>
    <t>IMPLEMENTACIÓN DEL SERVICIO DE ANATOMÍA PATOLÓGICA DEL HOSPITAL II MOQUEGUA, RED ASISTENCIAL MOQUEGUA, DEPARTAMENTO DE MOQUEGUA.</t>
  </si>
  <si>
    <r>
      <rPr>
        <b/>
        <sz val="12"/>
        <rFont val="Arial"/>
        <family val="2"/>
      </rPr>
      <t>Expediente Técnico Culminado.</t>
    </r>
    <r>
      <rPr>
        <sz val="12"/>
        <rFont val="Arial"/>
        <family val="2"/>
      </rPr>
      <t xml:space="preserve">
En proceso de verificación de viabilidad del PIP
Se esta actualizando el presupuesto del Estudio Definitivo a nivel de ejecucion de obra.</t>
    </r>
  </si>
  <si>
    <t>Se encuentra en Pre Inversión. Verificación de Viabilidad</t>
  </si>
  <si>
    <t>Estudio Definitvo</t>
  </si>
  <si>
    <r>
      <rPr>
        <b/>
        <sz val="12"/>
        <rFont val="Arial"/>
        <family val="2"/>
      </rPr>
      <t>En Etapa de Elaboración del Expediente Técnico POR ADMINISTRACIÓN DIRECTA.</t>
    </r>
    <r>
      <rPr>
        <sz val="12"/>
        <rFont val="Arial"/>
        <family val="2"/>
      </rPr>
      <t xml:space="preserve">
En proceso de retiro de las redes sanitarias del terreno donde se ejecutará el proyecto. A cargo de la RAA.</t>
    </r>
  </si>
  <si>
    <t>Retiro de Redes Sanitarias por parte de la Red Asistencial. EN PROCESO</t>
  </si>
  <si>
    <r>
      <rPr>
        <b/>
        <sz val="12"/>
        <rFont val="Arial"/>
        <family val="2"/>
      </rPr>
      <t>En Etapa de Elaboración del Expediente Técnico Definitivo a cargo de la Red Rebagliati</t>
    </r>
    <r>
      <rPr>
        <sz val="12"/>
        <rFont val="Arial"/>
        <family val="2"/>
      </rPr>
      <t xml:space="preserve">. 
La SGED apoyo en la supervisión del 1er entregable a partir del 2017. 
Se designa al Comité de Supervisión del Estudio Definitivo. Carta Circular N° 012-GEI-GCPI-ESSALUD-2017 .
Se emitió el 1er Informe de la Supervisión. Informe N°001-SUP-CDHIURF-SGED-GEI-GCPI-ESSALUD-2017. NO CONFORME.
Se emite Informe del Estado Situacional de la Elaboración del Estudio Definitivo con Informe N° 003-NJSM-SGED-GEI-GCPI-ESSALUD-2017, donde se recomienda cancelar el servicio por incumplimiento y realizarlo por administración directa.
Mediante Carta Notarial N° 014-OA-GHNERM-GRPR-La Red Asistencial ha rescindido el contrato.
</t>
    </r>
    <r>
      <rPr>
        <b/>
        <sz val="12"/>
        <rFont val="Arial"/>
        <family val="2"/>
      </rPr>
      <t>SE SOLICITA A LA RED REBAGLIATI CONFIRME LA PERSISTENCIA DE LA NECESIDAD DE EJECUTAR EL PROYECTO.</t>
    </r>
  </si>
  <si>
    <t>Separación de la Red Rebagliati en Red Desconcentrada Rebagliati y Red Rebagliati en el año 2016.
Incumplimiento del contrato por parte de Consultor genera Resolución de contrato</t>
  </si>
  <si>
    <t>La Red Asistencial Huancavelica se encuentra gestionando ante la Municipalidad un nuevo terreno para el Proyecto de Inversion.</t>
  </si>
  <si>
    <t>El terreno tiene una alto indice de vulnerabilidad. 
La Red Asistencial se encuentra gestionando el cambio de terreno.</t>
  </si>
  <si>
    <r>
      <rPr>
        <b/>
        <sz val="12"/>
        <rFont val="Arial"/>
        <family val="2"/>
      </rPr>
      <t>Expediente Técnico culminado</t>
    </r>
    <r>
      <rPr>
        <sz val="12"/>
        <rFont val="Arial"/>
        <family val="2"/>
      </rPr>
      <t xml:space="preserve">
Se ha contratado a un consultor para la elaboracion del Estudio de Impacto Ambiental.
Recepción del Primer Entregable y presentación del Expediente ante DIGESA.
DIGESA indica que no se requiere de Estudio de Impacto Ambiental (EIA) sino basta con que el Hospital cuente con PAMA y se actualice.
Se ha contratado empresa para que realice el PAMA del Hospital el cual ya ha sido presentado a la DIGESA.</t>
    </r>
  </si>
  <si>
    <t>Demora en la contratacion de empresa especializada que elabore y tramite el Estudio de Impacto Ambiental.
DIGESA indica que no requiere de EIA sino de PAMA</t>
  </si>
  <si>
    <r>
      <rPr>
        <b/>
        <sz val="12"/>
        <rFont val="Arial"/>
        <family val="2"/>
      </rPr>
      <t>En etapa de Elaboración del Expediente Técnico</t>
    </r>
    <r>
      <rPr>
        <sz val="12"/>
        <rFont val="Arial"/>
        <family val="2"/>
      </rPr>
      <t xml:space="preserve">
Se espera confirmación de aspectos del proyecto por Gerencia Central de Planeamiento y Presupuesto para continuar con el registro del proyecto en el Banco de Proyectos.
</t>
    </r>
  </si>
  <si>
    <t>MEJORAMIENTO DE LA UNIDAD DE MEZCLAS ONCOLOGICAS DEL HOSPITAL NACIONAL ALBERTO SABOGAL SOLOGUREN, DISTRITO DE BELLAVISTA, PROVINCIA CONSTITUCIONAL DEL CALLAO</t>
  </si>
  <si>
    <t xml:space="preserve">
Con el Fin de Iniciar la Etapa de Elaboración del Expediente Técnico, se solicito pronunciamiento del Hospital Sabogal respecto a la nueva ubicación física del Proyecto, por no cumplir con el área normativa.
El Hospital indico que el area indicada en el EPI se encuentra dentro de lo estblecido por la normatividad.</t>
  </si>
  <si>
    <t>El area donde se ejecutará el proyecto no cumple con la normatividad.</t>
  </si>
  <si>
    <r>
      <rPr>
        <b/>
        <sz val="12"/>
        <rFont val="Arial"/>
        <family val="2"/>
      </rPr>
      <t xml:space="preserve">Expediente Técnico culminado
</t>
    </r>
    <r>
      <rPr>
        <sz val="12"/>
        <rFont val="Arial"/>
        <family val="2"/>
      </rPr>
      <t xml:space="preserve">
Se ha culminado la Elaboración del Expediente Técnico, por la modalidad de Administración Directa.
En proceso la obtencion de la Licencia de Edificacion.
La Municipalidad de Jesus Maria ha aprobado 4 de las 7 especialidades que se encuentran en proceso de revision.</t>
    </r>
  </si>
  <si>
    <t xml:space="preserve">En  Proceso de Selección 
Con AS-SM-17-2019-ESSALUD/GCL-1 convocado el 08.05.2019.
Se ha otorgado la buena pro para la ejecución de obra con fecha 18.06.2019. se espera la comunicación oficial de la suscripción del contrato.
</t>
  </si>
  <si>
    <t xml:space="preserve">En Proceso de Selección el Servicio de Supervisión de Obra
Con CP-SM-9-2019-ESSALUD/GCL-1 convocado el 26.06.2019                                             </t>
  </si>
  <si>
    <t>Supervión Obra</t>
  </si>
  <si>
    <t xml:space="preserve">Se ha ejecutado el monto de S/172,383.00  soles, correspondientes a 33 equipos 
Se encuentran pendientes de adquisiscion S/1,422,276.77 soles, correspondientes a 66 equipos                                                                                                
Se encuentra adjudicado S/ 230,000.00, correspondientes a 2 equipos
</t>
  </si>
  <si>
    <t>Demora en los Actos preparatorios para el procedimiento de selección.</t>
  </si>
  <si>
    <t>-Se encuentra ejecutado S/ 3,082,039 correspondiente a 10 equipos
- Se encuentra en proceso de adquisicion S/346,460.00 correspondiente a 6 equipos                                                                                                                                    - Se encuentra adjudicado S/ 1,458,654.00 correspondiente a 6 equipos</t>
  </si>
  <si>
    <t>-Se encuentra ejecutado S/ 1,216,772.00 correspondiente a 9 equipos
- Se encuentra en proceso de adquisicion S/0 correspondiente a 0 equipos                                                                                                                                    - Se encuentra adjudicado S/ 319,000.00 correspondiente a 1 equipo</t>
  </si>
  <si>
    <t>-Se encuentra ejecutado S/ 1,371,740.00 correspondiente a 6  equipos
- Se encuentra en proceso de adquisicion S /0 correspondiente a 0 equipos                                                                                                                                    - Se encuentra adjudicado S/ 0 correspondiente a 0 equipos</t>
  </si>
  <si>
    <t xml:space="preserve">
- Se encuentra en proceso de adquisicion S/ 2,270,619.75 correspondiente a 660 equipos                                                                                                                                       - Se encuentra adjudicado S/ 3,847.40 correspondiente a 3 equipos</t>
  </si>
  <si>
    <t xml:space="preserve">
- Se encuentra en proceso de adquisicion S/ 2,738,248.52 correspondiente a 476 equipos                                                                                                                                       </t>
  </si>
  <si>
    <t xml:space="preserve">
- Se encuentra en proceso de adquisicion S/ 2,590,064.36 correspondiente a 755 equipos                                                                                                                                       </t>
  </si>
  <si>
    <t>El area usuaria ha solicitado el cambio de equipo por mejora tecnológica de 16 Cortes por uno de 64 cortes.</t>
  </si>
  <si>
    <t>Aun no ha sido contratado al ejecutor de la obra.</t>
  </si>
  <si>
    <t xml:space="preserve">-Se encuentra ejecutado S/ 7,804,391.94 correspondiente a 557  equipos
-Se encuentra en proceso de adquisicion S/ 2,844,126.70 correspondiente a 74 equipos                                                                                                                                    </t>
  </si>
  <si>
    <t>Demora en los actos preparatorios parte del INCOR.</t>
  </si>
  <si>
    <t>-Se encuentra ejecutado S/ 2,855,404.33 correspondiente a 28  equipos
                                                                                                                                                   - Se encuentra adjudicado S/ 6,445.00 correspondiente a 11 equipos</t>
  </si>
  <si>
    <t>Demora en los actos preparatorios para el procedimiento de selección y recepcion</t>
  </si>
  <si>
    <t>-Se encuentra ejecutado S/ 6,726,744,70 correspondiente a 348  equipos
- Se encuentra en proceso de adquisicion S/1,508,380.15 correspondiente a 51 equipos                                                                                                                                    - Se encuentra adjudicado S/ 171,508.20 correspondiente a 62 equipos</t>
  </si>
  <si>
    <t>Demora en los actos preparatorios para el procedimiento de selección.
Demora en estudio de mercado</t>
  </si>
  <si>
    <t>-Se encuentra ejecutado S/ 4,816,161.00 correspondiente a 21  equipos
- Se encuentra en proceso de adquisicion S/ 1,987,336.00 correspondiente a 24 equipos                                                                                                                                    - Se encuentra adjudicado S/ 1,017,197.58 correspondiente a 13 equipos</t>
  </si>
  <si>
    <t>-Se encuentra ejecutado S/ 32,495.00 correspondiente a 99  equipos
- Se encuentra en proceso de adquisicion S/ 129,675.00 correspondiente a 27 equipos                                                                                                                                    - Se encuentra adjudicado S/ 52,696.88 correspondiente a 62 equipos</t>
  </si>
  <si>
    <t>Demora en el estudio de mercado a cargo de CEABE.</t>
  </si>
  <si>
    <t xml:space="preserve">-Se encuentra ejecutado S/30,554.03 correspondiente a 1  equipos
- Se encuentra en proceso de adquisicion S/ 495,00.00 correspondiente a 1 equipos                                                                                                                                    </t>
  </si>
  <si>
    <t>Actos preparatorios para el proceso de selección.</t>
  </si>
  <si>
    <t>-Se encuentra ejecutado S/ 346,769.00 correspondiente a 4  equipos
- Se encuentra en proceso de adquisicion S/ 1,442,056.00 correspondiente a 69 equipos                                                                                                                                    - Se encuentra adjudicado S/ 45,000.00 correspondiente a 6 equipos</t>
  </si>
  <si>
    <t xml:space="preserve">-Se encuentra ejecutado S/ 150,805.42 correspondiente a 192  equipos
-Se encuentra en proceso de adquisicion S/ 12,402.80 correspondiente a 6 equipos                                                                                                                                    </t>
  </si>
  <si>
    <t xml:space="preserve">Adquisición por parte de la Red Asistencial Ancash. </t>
  </si>
  <si>
    <t xml:space="preserve">
-Se encuentra en proceso de adquisicion S/ 4,451,337.31 correspondiente a 488 equipos                                                                                                                                    </t>
  </si>
  <si>
    <t>Plazos de adquisición según avance de la Obra</t>
  </si>
  <si>
    <t>NUEVO HOSPITAL DE ALTA COMPLEJIDAD - VIRGEN DE LA PUERTA DE LA LIBERTAD</t>
  </si>
  <si>
    <t>-Se encuentra ejecutado S/ 6,743,375.19 correspondiente a 256 equipos
- Se encuentra en proceso de adquisicion S/ 6,840,846.35 correspondiente a 103 equipos
- Se encuentra adjudicado S/ 2,830,855.52 correspondiente a 33 equipos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</si>
</sst>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2]\ * #,##0.00_);_([$€-2]\ * \(#,##0.00\);_([$€-2]\ * &quot;-&quot;??_)"/>
  </numFmts>
  <fonts count="34" x14ac:knownFonts="1">
    <font>
      <sz val="10"/>
      <name val="Arial"/>
    </font>
    <font>
      <sz val="10"/>
      <name val="Arial"/>
      <family val="2"/>
    </font>
    <font>
      <sz val="8"/>
      <name val="Arial"/>
      <family val="2"/>
    </font>
    <font>
      <sz val="10"/>
      <name val="Arial Narrow"/>
      <family val="2"/>
    </font>
    <font>
      <b/>
      <sz val="10"/>
      <name val="Arial Narrow"/>
      <family val="2"/>
    </font>
    <font>
      <b/>
      <sz val="10"/>
      <name val="Arial"/>
      <family val="2"/>
    </font>
    <font>
      <b/>
      <sz val="12"/>
      <name val="Arial Narrow"/>
      <family val="2"/>
    </font>
    <font>
      <sz val="10"/>
      <name val="Arial"/>
      <family val="2"/>
    </font>
    <font>
      <sz val="10"/>
      <name val="Arial"/>
      <family val="2"/>
    </font>
    <font>
      <b/>
      <sz val="9"/>
      <name val="Arial"/>
      <family val="2"/>
    </font>
    <font>
      <sz val="9"/>
      <name val="Arial"/>
      <family val="2"/>
    </font>
    <font>
      <sz val="8"/>
      <name val="Arial"/>
      <family val="2"/>
    </font>
    <font>
      <b/>
      <sz val="10"/>
      <color indexed="12"/>
      <name val="Arial Narrow"/>
      <family val="2"/>
    </font>
    <font>
      <b/>
      <sz val="10"/>
      <color indexed="12"/>
      <name val="Arial"/>
      <family val="2"/>
    </font>
    <font>
      <sz val="10"/>
      <name val="Arial"/>
      <family val="2"/>
    </font>
    <font>
      <b/>
      <sz val="9"/>
      <name val="Arial Narrow"/>
      <family val="2"/>
    </font>
    <font>
      <sz val="9"/>
      <name val="Arial Narrow"/>
      <family val="2"/>
    </font>
    <font>
      <b/>
      <sz val="11"/>
      <color indexed="12"/>
      <name val="Arial"/>
      <family val="2"/>
    </font>
    <font>
      <b/>
      <sz val="9"/>
      <color indexed="12"/>
      <name val="Arial Narrow"/>
      <family val="2"/>
    </font>
    <font>
      <b/>
      <sz val="12"/>
      <name val="Arial"/>
      <family val="2"/>
    </font>
    <font>
      <b/>
      <sz val="10"/>
      <color indexed="56"/>
      <name val="Arial"/>
      <family val="2"/>
    </font>
    <font>
      <b/>
      <sz val="10"/>
      <color indexed="10"/>
      <name val="Arial"/>
      <family val="2"/>
    </font>
    <font>
      <b/>
      <sz val="12"/>
      <color indexed="12"/>
      <name val="Arial"/>
      <family val="2"/>
    </font>
    <font>
      <b/>
      <sz val="14"/>
      <name val="Arial"/>
      <family val="2"/>
    </font>
    <font>
      <sz val="8"/>
      <name val="Arial"/>
      <family val="2"/>
    </font>
    <font>
      <sz val="11"/>
      <name val="Arial"/>
      <family val="2"/>
    </font>
    <font>
      <sz val="12"/>
      <name val="Arial"/>
      <family val="2"/>
    </font>
    <font>
      <b/>
      <sz val="11"/>
      <name val="Arial"/>
      <family val="2"/>
    </font>
    <font>
      <sz val="11"/>
      <color theme="1"/>
      <name val="Calibri"/>
      <family val="2"/>
      <scheme val="minor"/>
    </font>
    <font>
      <sz val="10"/>
      <name val="Calibri"/>
      <family val="2"/>
      <scheme val="minor"/>
    </font>
    <font>
      <b/>
      <sz val="10"/>
      <name val="Calibri"/>
      <family val="2"/>
      <scheme val="minor"/>
    </font>
    <font>
      <sz val="12"/>
      <color rgb="FFFF0000"/>
      <name val="Arial"/>
      <family val="2"/>
    </font>
    <font>
      <sz val="12"/>
      <color theme="1"/>
      <name val="Arial"/>
      <family val="2"/>
    </font>
    <font>
      <b/>
      <u/>
      <sz val="12"/>
      <name val="Arial"/>
      <family val="2"/>
    </font>
  </fonts>
  <fills count="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2">
    <xf numFmtId="0" fontId="0" fillId="0" borderId="0"/>
    <xf numFmtId="0" fontId="7"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0" fontId="1" fillId="0" borderId="0"/>
    <xf numFmtId="0" fontId="28" fillId="0" borderId="0"/>
    <xf numFmtId="0" fontId="8" fillId="0" borderId="0"/>
    <xf numFmtId="0" fontId="1" fillId="0" borderId="0"/>
    <xf numFmtId="9" fontId="1" fillId="0" borderId="0" applyFont="0" applyFill="0" applyBorder="0" applyAlignment="0" applyProtection="0"/>
  </cellStyleXfs>
  <cellXfs count="415">
    <xf numFmtId="0" fontId="0" fillId="0" borderId="0" xfId="0"/>
    <xf numFmtId="0" fontId="0" fillId="0" borderId="0" xfId="1" applyFont="1" applyAlignment="1">
      <alignment vertical="center" wrapText="1"/>
    </xf>
    <xf numFmtId="4" fontId="0" fillId="0" borderId="0" xfId="1" applyNumberFormat="1" applyFont="1" applyAlignment="1">
      <alignment vertical="center" wrapText="1"/>
    </xf>
    <xf numFmtId="0" fontId="3" fillId="0" borderId="1" xfId="1" applyFont="1" applyBorder="1" applyAlignment="1">
      <alignment vertical="center" wrapText="1"/>
    </xf>
    <xf numFmtId="4" fontId="3" fillId="0" borderId="1" xfId="1" applyNumberFormat="1" applyFont="1" applyBorder="1" applyAlignment="1">
      <alignment vertical="center" wrapText="1"/>
    </xf>
    <xf numFmtId="0" fontId="0"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9" fontId="9" fillId="0" borderId="1" xfId="1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 xfId="1" applyFont="1" applyFill="1" applyBorder="1" applyAlignment="1">
      <alignment horizontal="left" vertical="center" wrapText="1"/>
    </xf>
    <xf numFmtId="0" fontId="0" fillId="0" borderId="0" xfId="1" applyFont="1" applyFill="1" applyAlignment="1">
      <alignment horizontal="center" vertical="center" wrapText="1"/>
    </xf>
    <xf numFmtId="0" fontId="0" fillId="0" borderId="0" xfId="1" applyFont="1" applyFill="1" applyAlignment="1">
      <alignment horizontal="left" vertical="center" wrapText="1"/>
    </xf>
    <xf numFmtId="0" fontId="3" fillId="0" borderId="0" xfId="0" applyFont="1"/>
    <xf numFmtId="10" fontId="0" fillId="0" borderId="0" xfId="11" applyNumberFormat="1" applyFont="1"/>
    <xf numFmtId="10" fontId="10" fillId="0" borderId="1" xfId="1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4" fontId="4" fillId="2" borderId="1" xfId="1" applyNumberFormat="1" applyFont="1" applyFill="1" applyBorder="1" applyAlignment="1">
      <alignment vertical="center" wrapText="1"/>
    </xf>
    <xf numFmtId="165" fontId="4" fillId="2" borderId="1" xfId="3" applyFont="1" applyFill="1" applyBorder="1" applyAlignment="1">
      <alignment vertical="center" wrapText="1"/>
    </xf>
    <xf numFmtId="10" fontId="9" fillId="2" borderId="1" xfId="11" applyNumberFormat="1" applyFont="1" applyFill="1" applyBorder="1" applyAlignment="1">
      <alignment horizontal="center" vertical="center" wrapText="1"/>
    </xf>
    <xf numFmtId="4" fontId="12" fillId="0" borderId="1" xfId="1" applyNumberFormat="1" applyFont="1" applyBorder="1" applyAlignment="1">
      <alignment vertical="center" wrapText="1"/>
    </xf>
    <xf numFmtId="0" fontId="4" fillId="3" borderId="1" xfId="1" applyFont="1" applyFill="1" applyBorder="1" applyAlignment="1">
      <alignment horizontal="center" vertical="center" wrapText="1"/>
    </xf>
    <xf numFmtId="0" fontId="9" fillId="2" borderId="2" xfId="0" applyFont="1" applyFill="1" applyBorder="1" applyAlignment="1">
      <alignment vertical="center" wrapText="1"/>
    </xf>
    <xf numFmtId="4" fontId="0" fillId="0" borderId="0" xfId="0" applyNumberFormat="1"/>
    <xf numFmtId="9" fontId="9" fillId="0" borderId="0" xfId="11" applyFont="1" applyBorder="1" applyAlignment="1">
      <alignment horizontal="center" vertical="center" wrapText="1"/>
    </xf>
    <xf numFmtId="0" fontId="12" fillId="3" borderId="1" xfId="1" applyFont="1" applyFill="1" applyBorder="1" applyAlignment="1">
      <alignment horizontal="center" vertical="center" wrapText="1"/>
    </xf>
    <xf numFmtId="0" fontId="3" fillId="0" borderId="1" xfId="1" applyFont="1" applyFill="1" applyBorder="1" applyAlignment="1">
      <alignment vertical="center" wrapText="1"/>
    </xf>
    <xf numFmtId="4" fontId="13" fillId="0" borderId="1" xfId="0" applyNumberFormat="1" applyFont="1" applyBorder="1"/>
    <xf numFmtId="0" fontId="14" fillId="0" borderId="1" xfId="0" applyFont="1" applyBorder="1"/>
    <xf numFmtId="0" fontId="3" fillId="0" borderId="1" xfId="1" applyFont="1" applyFill="1" applyBorder="1" applyAlignment="1">
      <alignment horizontal="right" vertical="center" wrapText="1"/>
    </xf>
    <xf numFmtId="0" fontId="15" fillId="0" borderId="1" xfId="1" applyFont="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4" fontId="16" fillId="0" borderId="1" xfId="1" applyNumberFormat="1" applyFont="1" applyBorder="1" applyAlignment="1">
      <alignment vertical="center" wrapText="1"/>
    </xf>
    <xf numFmtId="0" fontId="16" fillId="0" borderId="1" xfId="1" applyFont="1" applyFill="1" applyBorder="1" applyAlignment="1">
      <alignment horizontal="left"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0" borderId="1" xfId="1" applyFont="1" applyBorder="1" applyAlignment="1">
      <alignment horizontal="right" vertical="center" wrapText="1"/>
    </xf>
    <xf numFmtId="4" fontId="15" fillId="0" borderId="1" xfId="1" applyNumberFormat="1" applyFont="1" applyBorder="1" applyAlignment="1">
      <alignment vertical="center" wrapText="1"/>
    </xf>
    <xf numFmtId="0" fontId="16" fillId="0" borderId="1" xfId="0" quotePrefix="1" applyFont="1" applyBorder="1" applyAlignment="1">
      <alignment vertical="center" wrapText="1"/>
    </xf>
    <xf numFmtId="0" fontId="16" fillId="0" borderId="1" xfId="0" quotePrefix="1" applyFont="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0" applyFont="1" applyFill="1" applyBorder="1" applyAlignment="1">
      <alignment horizontal="center" vertical="center" wrapText="1"/>
    </xf>
    <xf numFmtId="0" fontId="7" fillId="0" borderId="0" xfId="1" applyFont="1" applyFill="1" applyAlignment="1">
      <alignment horizontal="left" vertical="center" wrapText="1"/>
    </xf>
    <xf numFmtId="4" fontId="17" fillId="0" borderId="0" xfId="1" applyNumberFormat="1" applyFont="1" applyAlignment="1">
      <alignment vertical="center" wrapText="1"/>
    </xf>
    <xf numFmtId="0" fontId="16" fillId="0" borderId="1" xfId="0" applyFont="1" applyFill="1" applyBorder="1" applyAlignment="1">
      <alignment vertical="center" wrapText="1"/>
    </xf>
    <xf numFmtId="4" fontId="16" fillId="0" borderId="1" xfId="1" applyNumberFormat="1" applyFont="1" applyFill="1" applyBorder="1" applyAlignment="1">
      <alignment vertical="center" wrapText="1"/>
    </xf>
    <xf numFmtId="0" fontId="16" fillId="0" borderId="1" xfId="0" quotePrefix="1" applyFont="1" applyFill="1" applyBorder="1" applyAlignment="1">
      <alignment vertical="center" wrapText="1"/>
    </xf>
    <xf numFmtId="0" fontId="16" fillId="0" borderId="1" xfId="0" quotePrefix="1" applyFont="1" applyFill="1" applyBorder="1" applyAlignment="1">
      <alignment horizontal="center" vertical="center" wrapText="1"/>
    </xf>
    <xf numFmtId="0" fontId="0" fillId="0" borderId="0" xfId="0" applyFill="1"/>
    <xf numFmtId="9" fontId="3" fillId="0" borderId="1" xfId="11" applyFont="1" applyBorder="1" applyAlignment="1">
      <alignment vertical="center" wrapText="1"/>
    </xf>
    <xf numFmtId="9" fontId="4" fillId="2" borderId="1" xfId="11" applyFont="1" applyFill="1" applyBorder="1" applyAlignment="1">
      <alignment vertical="center" wrapText="1"/>
    </xf>
    <xf numFmtId="4" fontId="3" fillId="0" borderId="0" xfId="1" applyNumberFormat="1" applyFont="1" applyFill="1" applyBorder="1" applyAlignment="1">
      <alignment vertical="center" wrapText="1"/>
    </xf>
    <xf numFmtId="4" fontId="3" fillId="0" borderId="1" xfId="1" applyNumberFormat="1" applyFont="1" applyBorder="1" applyAlignment="1">
      <alignment horizontal="right" vertical="center" wrapText="1"/>
    </xf>
    <xf numFmtId="0" fontId="0" fillId="0" borderId="1" xfId="1" applyFont="1" applyBorder="1" applyAlignment="1">
      <alignment horizontal="center" vertical="center" wrapText="1"/>
    </xf>
    <xf numFmtId="0" fontId="5" fillId="0" borderId="1" xfId="1" applyFont="1" applyBorder="1" applyAlignment="1">
      <alignment horizontal="right" vertical="center" wrapText="1"/>
    </xf>
    <xf numFmtId="4" fontId="0" fillId="0" borderId="1" xfId="1" applyNumberFormat="1" applyFont="1" applyBorder="1" applyAlignment="1">
      <alignment vertical="center" wrapText="1"/>
    </xf>
    <xf numFmtId="4" fontId="18" fillId="0" borderId="1" xfId="1" applyNumberFormat="1" applyFont="1" applyFill="1" applyBorder="1" applyAlignment="1">
      <alignment vertical="center" wrapText="1"/>
    </xf>
    <xf numFmtId="0" fontId="5" fillId="3" borderId="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13" fillId="3" borderId="3" xfId="1" applyFont="1" applyFill="1" applyBorder="1" applyAlignment="1">
      <alignment horizontal="center" vertical="center" wrapText="1"/>
    </xf>
    <xf numFmtId="0" fontId="7" fillId="0" borderId="4" xfId="1" applyFont="1" applyBorder="1" applyAlignment="1">
      <alignment vertical="center" wrapText="1"/>
    </xf>
    <xf numFmtId="4" fontId="7" fillId="0" borderId="4" xfId="1" applyNumberFormat="1" applyFont="1" applyBorder="1" applyAlignment="1">
      <alignment vertical="center" wrapText="1"/>
    </xf>
    <xf numFmtId="4" fontId="13" fillId="0" borderId="4" xfId="1" applyNumberFormat="1" applyFont="1" applyBorder="1" applyAlignment="1">
      <alignment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6" xfId="1" applyFont="1" applyBorder="1" applyAlignment="1">
      <alignment vertical="center" wrapText="1"/>
    </xf>
    <xf numFmtId="4" fontId="7" fillId="0" borderId="6" xfId="1" applyNumberFormat="1" applyFont="1" applyBorder="1" applyAlignment="1">
      <alignment vertical="center" wrapText="1"/>
    </xf>
    <xf numFmtId="4" fontId="13" fillId="0" borderId="6" xfId="1" applyNumberFormat="1" applyFont="1" applyBorder="1" applyAlignment="1">
      <alignment vertical="center" wrapText="1"/>
    </xf>
    <xf numFmtId="0" fontId="7" fillId="0" borderId="7" xfId="1" applyFont="1" applyBorder="1" applyAlignment="1">
      <alignment horizontal="left"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9" xfId="1" applyFont="1" applyBorder="1" applyAlignment="1">
      <alignment vertical="center" wrapText="1"/>
    </xf>
    <xf numFmtId="4" fontId="7" fillId="0" borderId="9" xfId="1" applyNumberFormat="1" applyFont="1" applyBorder="1" applyAlignment="1">
      <alignment vertical="center" wrapText="1"/>
    </xf>
    <xf numFmtId="4" fontId="13" fillId="0" borderId="9" xfId="1" applyNumberFormat="1" applyFont="1" applyBorder="1" applyAlignment="1">
      <alignment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 xfId="1"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vertical="center" wrapText="1"/>
    </xf>
    <xf numFmtId="4" fontId="7" fillId="0" borderId="1" xfId="1" applyNumberFormat="1" applyFont="1" applyBorder="1" applyAlignment="1">
      <alignment vertical="center" wrapText="1"/>
    </xf>
    <xf numFmtId="4" fontId="13" fillId="0" borderId="1" xfId="1" applyNumberFormat="1" applyFont="1" applyBorder="1" applyAlignment="1">
      <alignment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1" fillId="0" borderId="1" xfId="1" applyNumberFormat="1" applyFont="1" applyBorder="1" applyAlignment="1">
      <alignment vertical="center" wrapText="1"/>
    </xf>
    <xf numFmtId="0" fontId="7" fillId="0" borderId="10" xfId="1" applyFont="1" applyBorder="1" applyAlignment="1">
      <alignment horizontal="left" vertical="center" wrapText="1"/>
    </xf>
    <xf numFmtId="4" fontId="7" fillId="0" borderId="4" xfId="1" applyNumberFormat="1" applyFont="1" applyFill="1" applyBorder="1" applyAlignment="1">
      <alignment vertical="center" wrapText="1"/>
    </xf>
    <xf numFmtId="4" fontId="7" fillId="0" borderId="6" xfId="1" applyNumberFormat="1" applyFont="1" applyFill="1" applyBorder="1" applyAlignment="1">
      <alignment vertical="center" wrapText="1"/>
    </xf>
    <xf numFmtId="4" fontId="21" fillId="0" borderId="6" xfId="1" applyNumberFormat="1" applyFont="1" applyBorder="1" applyAlignment="1">
      <alignment vertical="center" wrapText="1"/>
    </xf>
    <xf numFmtId="4" fontId="21" fillId="0" borderId="4" xfId="1" applyNumberFormat="1" applyFont="1" applyBorder="1" applyAlignment="1">
      <alignment vertical="center" wrapText="1"/>
    </xf>
    <xf numFmtId="4" fontId="21" fillId="0" borderId="9" xfId="1" applyNumberFormat="1" applyFont="1" applyBorder="1" applyAlignment="1">
      <alignment vertical="center" wrapText="1"/>
    </xf>
    <xf numFmtId="0" fontId="7" fillId="0" borderId="10" xfId="0" applyFont="1" applyBorder="1" applyAlignment="1">
      <alignment horizontal="left" vertical="center" wrapText="1"/>
    </xf>
    <xf numFmtId="0" fontId="7" fillId="0" borderId="11" xfId="1" applyFont="1" applyBorder="1" applyAlignment="1">
      <alignment vertical="center" wrapText="1"/>
    </xf>
    <xf numFmtId="4" fontId="7" fillId="0" borderId="11" xfId="1" applyNumberFormat="1" applyFont="1" applyBorder="1" applyAlignment="1">
      <alignment vertical="center" wrapText="1"/>
    </xf>
    <xf numFmtId="4" fontId="13" fillId="0" borderId="11" xfId="1" applyNumberFormat="1" applyFont="1" applyBorder="1" applyAlignment="1">
      <alignment vertical="center" wrapText="1"/>
    </xf>
    <xf numFmtId="0" fontId="7" fillId="0" borderId="11"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 xfId="1" applyFont="1" applyFill="1" applyBorder="1" applyAlignment="1">
      <alignment horizontal="left" vertical="center" wrapText="1"/>
    </xf>
    <xf numFmtId="4" fontId="5" fillId="0" borderId="1" xfId="1" applyNumberFormat="1" applyFont="1" applyBorder="1" applyAlignment="1">
      <alignment horizontal="right" vertical="center" wrapText="1"/>
    </xf>
    <xf numFmtId="4" fontId="22" fillId="0" borderId="1" xfId="1" applyNumberFormat="1" applyFont="1" applyBorder="1" applyAlignment="1">
      <alignment horizontal="right" vertical="center" wrapText="1"/>
    </xf>
    <xf numFmtId="0" fontId="7" fillId="0" borderId="0" xfId="0" applyFont="1"/>
    <xf numFmtId="0" fontId="7" fillId="0" borderId="0" xfId="1" applyFont="1" applyAlignment="1">
      <alignment horizontal="center" vertical="center" wrapText="1"/>
    </xf>
    <xf numFmtId="0" fontId="7" fillId="0" borderId="0" xfId="1" applyFont="1" applyAlignment="1">
      <alignment vertical="center" wrapText="1"/>
    </xf>
    <xf numFmtId="4" fontId="7" fillId="0" borderId="0" xfId="1" applyNumberFormat="1" applyFont="1" applyAlignment="1">
      <alignment vertical="center" wrapText="1"/>
    </xf>
    <xf numFmtId="4" fontId="13" fillId="0" borderId="0" xfId="1" applyNumberFormat="1" applyFont="1" applyAlignment="1">
      <alignment vertical="center" wrapText="1"/>
    </xf>
    <xf numFmtId="0" fontId="7" fillId="0" borderId="0" xfId="1" applyFont="1" applyFill="1" applyAlignment="1">
      <alignment horizontal="center" vertical="center" wrapText="1"/>
    </xf>
    <xf numFmtId="0" fontId="7" fillId="0" borderId="0" xfId="1" applyFont="1" applyAlignment="1">
      <alignment horizontal="right" vertical="center" wrapText="1"/>
    </xf>
    <xf numFmtId="4" fontId="22" fillId="0" borderId="0" xfId="1" applyNumberFormat="1" applyFont="1" applyAlignment="1">
      <alignment vertical="center" wrapText="1"/>
    </xf>
    <xf numFmtId="0" fontId="19" fillId="6" borderId="19" xfId="1" applyFont="1" applyFill="1" applyBorder="1" applyAlignment="1">
      <alignment horizontal="center" vertical="center" wrapText="1"/>
    </xf>
    <xf numFmtId="0" fontId="26" fillId="6" borderId="19" xfId="1" applyFont="1" applyFill="1" applyBorder="1" applyAlignment="1">
      <alignment horizontal="center" vertical="center" wrapText="1"/>
    </xf>
    <xf numFmtId="0" fontId="26" fillId="6" borderId="4" xfId="2" applyFont="1" applyFill="1" applyBorder="1" applyAlignment="1">
      <alignment horizontal="left" vertical="center" wrapText="1"/>
    </xf>
    <xf numFmtId="0" fontId="1" fillId="6" borderId="0" xfId="1" applyFont="1" applyFill="1" applyAlignment="1">
      <alignment vertical="center" wrapText="1"/>
    </xf>
    <xf numFmtId="0" fontId="19" fillId="6" borderId="37" xfId="1" applyFont="1" applyFill="1" applyBorder="1" applyAlignment="1">
      <alignment vertical="center" wrapText="1"/>
    </xf>
    <xf numFmtId="4" fontId="26" fillId="6" borderId="4" xfId="2" applyNumberFormat="1" applyFont="1" applyFill="1" applyBorder="1" applyAlignment="1">
      <alignment horizontal="center" vertical="center" wrapText="1"/>
    </xf>
    <xf numFmtId="4" fontId="32" fillId="6" borderId="3" xfId="2" applyNumberFormat="1" applyFont="1" applyFill="1" applyBorder="1" applyAlignment="1">
      <alignment horizontal="center" vertical="center" wrapText="1"/>
    </xf>
    <xf numFmtId="4" fontId="26" fillId="6" borderId="4" xfId="1" applyNumberFormat="1" applyFont="1" applyFill="1" applyBorder="1" applyAlignment="1">
      <alignment horizontal="center" vertical="center" wrapText="1"/>
    </xf>
    <xf numFmtId="4" fontId="26" fillId="6" borderId="11" xfId="1" applyNumberFormat="1" applyFont="1" applyFill="1" applyBorder="1" applyAlignment="1">
      <alignment horizontal="center" vertical="center" wrapText="1"/>
    </xf>
    <xf numFmtId="4" fontId="26" fillId="6" borderId="9" xfId="2" applyNumberFormat="1" applyFont="1" applyFill="1" applyBorder="1" applyAlignment="1">
      <alignment horizontal="center" vertical="center" wrapText="1"/>
    </xf>
    <xf numFmtId="4" fontId="26" fillId="6" borderId="1" xfId="2" applyNumberFormat="1" applyFont="1" applyFill="1" applyBorder="1" applyAlignment="1">
      <alignment vertical="center" wrapText="1"/>
    </xf>
    <xf numFmtId="4" fontId="26" fillId="6" borderId="6" xfId="2" applyNumberFormat="1" applyFont="1" applyFill="1" applyBorder="1" applyAlignment="1">
      <alignment horizontal="center" vertical="center" wrapText="1"/>
    </xf>
    <xf numFmtId="4" fontId="26" fillId="6" borderId="11" xfId="2" applyNumberFormat="1" applyFont="1" applyFill="1" applyBorder="1" applyAlignment="1">
      <alignment vertical="center" wrapText="1"/>
    </xf>
    <xf numFmtId="4" fontId="26" fillId="6" borderId="11" xfId="2" applyNumberFormat="1" applyFont="1" applyFill="1" applyBorder="1" applyAlignment="1">
      <alignment horizontal="center" vertical="center" wrapText="1"/>
    </xf>
    <xf numFmtId="4" fontId="26" fillId="6" borderId="15" xfId="2" applyNumberFormat="1" applyFont="1" applyFill="1" applyBorder="1" applyAlignment="1">
      <alignment horizontal="center" vertical="center" wrapText="1"/>
    </xf>
    <xf numFmtId="49" fontId="26" fillId="6" borderId="3" xfId="2" applyNumberFormat="1" applyFont="1" applyFill="1" applyBorder="1" applyAlignment="1">
      <alignment horizontal="center" vertical="center" wrapText="1"/>
    </xf>
    <xf numFmtId="4" fontId="26" fillId="6" borderId="6" xfId="1" applyNumberFormat="1" applyFont="1" applyFill="1" applyBorder="1" applyAlignment="1">
      <alignment horizontal="center" vertical="center" wrapText="1"/>
    </xf>
    <xf numFmtId="4" fontId="26" fillId="6" borderId="3" xfId="2" applyNumberFormat="1" applyFont="1" applyFill="1" applyBorder="1" applyAlignment="1">
      <alignment horizontal="center" vertical="center" wrapText="1"/>
    </xf>
    <xf numFmtId="4" fontId="26" fillId="6" borderId="1" xfId="1" applyNumberFormat="1" applyFont="1" applyFill="1" applyBorder="1" applyAlignment="1">
      <alignment horizontal="center" vertical="center" wrapText="1"/>
    </xf>
    <xf numFmtId="4" fontId="26" fillId="6" borderId="1" xfId="2" applyNumberFormat="1" applyFont="1" applyFill="1" applyBorder="1" applyAlignment="1">
      <alignment horizontal="center" vertical="center" wrapText="1"/>
    </xf>
    <xf numFmtId="4" fontId="26" fillId="6" borderId="9" xfId="1" applyNumberFormat="1" applyFont="1" applyFill="1" applyBorder="1" applyAlignment="1">
      <alignment horizontal="center" vertical="center" wrapText="1"/>
    </xf>
    <xf numFmtId="4" fontId="26" fillId="6" borderId="33" xfId="1" applyNumberFormat="1" applyFont="1" applyFill="1" applyBorder="1" applyAlignment="1">
      <alignment horizontal="center" vertical="center" wrapText="1"/>
    </xf>
    <xf numFmtId="4" fontId="19" fillId="6" borderId="47" xfId="1" applyNumberFormat="1" applyFont="1" applyFill="1" applyBorder="1" applyAlignment="1">
      <alignment vertical="center" wrapText="1"/>
    </xf>
    <xf numFmtId="0" fontId="19" fillId="6" borderId="17" xfId="2" applyFont="1" applyFill="1" applyBorder="1" applyAlignment="1">
      <alignment horizontal="center" vertical="center" wrapText="1"/>
    </xf>
    <xf numFmtId="0" fontId="23" fillId="6" borderId="17" xfId="1" applyFont="1" applyFill="1" applyBorder="1" applyAlignment="1">
      <alignment vertical="center" wrapText="1"/>
    </xf>
    <xf numFmtId="0" fontId="1" fillId="6" borderId="0" xfId="1" applyFont="1" applyFill="1" applyAlignment="1">
      <alignment horizontal="center" vertical="center" wrapText="1"/>
    </xf>
    <xf numFmtId="0" fontId="26" fillId="6" borderId="16" xfId="2" applyFont="1" applyFill="1" applyBorder="1" applyAlignment="1">
      <alignment horizontal="center" vertical="center" wrapText="1"/>
    </xf>
    <xf numFmtId="0" fontId="26" fillId="6" borderId="26" xfId="2" applyFont="1" applyFill="1" applyBorder="1" applyAlignment="1">
      <alignment horizontal="center" vertical="center" wrapText="1"/>
    </xf>
    <xf numFmtId="0" fontId="26" fillId="6" borderId="16" xfId="1" applyFont="1" applyFill="1" applyBorder="1" applyAlignment="1">
      <alignment horizontal="center" vertical="center" wrapText="1"/>
    </xf>
    <xf numFmtId="0" fontId="26" fillId="6" borderId="25" xfId="1" applyFont="1" applyFill="1" applyBorder="1" applyAlignment="1">
      <alignment horizontal="center" vertical="center" wrapText="1"/>
    </xf>
    <xf numFmtId="0" fontId="26" fillId="6" borderId="2" xfId="1" applyFont="1" applyFill="1" applyBorder="1" applyAlignment="1">
      <alignment horizontal="center" vertical="center" wrapText="1"/>
    </xf>
    <xf numFmtId="0" fontId="26" fillId="6" borderId="26" xfId="1" applyFont="1" applyFill="1" applyBorder="1" applyAlignment="1">
      <alignment horizontal="center" vertical="center" wrapText="1"/>
    </xf>
    <xf numFmtId="0" fontId="26" fillId="6" borderId="27" xfId="2" applyFont="1" applyFill="1" applyBorder="1" applyAlignment="1">
      <alignment horizontal="center" vertical="center" wrapText="1"/>
    </xf>
    <xf numFmtId="0" fontId="26" fillId="6" borderId="2" xfId="2" applyFont="1" applyFill="1" applyBorder="1" applyAlignment="1">
      <alignment horizontal="center" vertical="center" wrapText="1"/>
    </xf>
    <xf numFmtId="0" fontId="26" fillId="6" borderId="36" xfId="2" applyFont="1" applyFill="1" applyBorder="1" applyAlignment="1">
      <alignment horizontal="center" vertical="center" wrapText="1"/>
    </xf>
    <xf numFmtId="0" fontId="26" fillId="6" borderId="25" xfId="2" applyFont="1" applyFill="1" applyBorder="1" applyAlignment="1">
      <alignment horizontal="center" vertical="center" wrapText="1"/>
    </xf>
    <xf numFmtId="49" fontId="26" fillId="6" borderId="29" xfId="2" applyNumberFormat="1" applyFont="1" applyFill="1" applyBorder="1" applyAlignment="1">
      <alignment horizontal="center" vertical="center" wrapText="1"/>
    </xf>
    <xf numFmtId="49" fontId="26" fillId="6" borderId="22" xfId="2" applyNumberFormat="1" applyFont="1" applyFill="1" applyBorder="1" applyAlignment="1">
      <alignment horizontal="center" vertical="center" wrapText="1"/>
    </xf>
    <xf numFmtId="49" fontId="26" fillId="6" borderId="26" xfId="2" applyNumberFormat="1" applyFont="1" applyFill="1" applyBorder="1" applyAlignment="1">
      <alignment horizontal="center" vertical="center" wrapText="1"/>
    </xf>
    <xf numFmtId="0" fontId="26" fillId="6" borderId="21" xfId="1" applyFont="1" applyFill="1" applyBorder="1" applyAlignment="1">
      <alignment horizontal="center" vertical="center" wrapText="1"/>
    </xf>
    <xf numFmtId="0" fontId="26" fillId="6" borderId="18" xfId="2" applyFont="1" applyFill="1" applyBorder="1" applyAlignment="1">
      <alignment horizontal="center" vertical="center" wrapText="1"/>
    </xf>
    <xf numFmtId="0" fontId="26" fillId="6" borderId="27" xfId="1" applyFont="1" applyFill="1" applyBorder="1" applyAlignment="1">
      <alignment horizontal="center" vertical="center" wrapText="1"/>
    </xf>
    <xf numFmtId="0" fontId="26" fillId="6" borderId="30" xfId="1" applyFont="1" applyFill="1" applyBorder="1" applyAlignment="1">
      <alignment horizontal="center" vertical="center" wrapText="1"/>
    </xf>
    <xf numFmtId="0" fontId="26" fillId="6" borderId="34" xfId="1" applyFont="1" applyFill="1" applyBorder="1" applyAlignment="1">
      <alignment horizontal="center" vertical="center" wrapText="1"/>
    </xf>
    <xf numFmtId="0" fontId="23" fillId="6" borderId="30" xfId="1" applyFont="1" applyFill="1" applyBorder="1" applyAlignment="1">
      <alignment horizontal="center" vertical="center" wrapText="1"/>
    </xf>
    <xf numFmtId="0" fontId="19" fillId="6" borderId="4" xfId="2" applyFont="1" applyFill="1" applyBorder="1" applyAlignment="1">
      <alignment horizontal="left" vertical="center" wrapText="1"/>
    </xf>
    <xf numFmtId="49" fontId="26" fillId="6" borderId="3" xfId="2" applyNumberFormat="1" applyFont="1" applyFill="1" applyBorder="1" applyAlignment="1">
      <alignment horizontal="left" vertical="center" wrapText="1"/>
    </xf>
    <xf numFmtId="0" fontId="26" fillId="6" borderId="1" xfId="1" applyFont="1" applyFill="1" applyBorder="1" applyAlignment="1">
      <alignment horizontal="left" vertical="center" wrapText="1"/>
    </xf>
    <xf numFmtId="0" fontId="26" fillId="6" borderId="6" xfId="1" applyFont="1" applyFill="1" applyBorder="1" applyAlignment="1">
      <alignment horizontal="left" vertical="center" wrapText="1"/>
    </xf>
    <xf numFmtId="0" fontId="26" fillId="6" borderId="9" xfId="2" applyNumberFormat="1" applyFont="1" applyFill="1" applyBorder="1" applyAlignment="1">
      <alignment horizontal="left" vertical="center" wrapText="1"/>
    </xf>
    <xf numFmtId="0" fontId="26" fillId="6" borderId="6" xfId="2" applyFont="1" applyFill="1" applyBorder="1" applyAlignment="1">
      <alignment horizontal="left" vertical="center" wrapText="1"/>
    </xf>
    <xf numFmtId="0" fontId="26" fillId="6" borderId="4" xfId="2" applyNumberFormat="1" applyFont="1" applyFill="1" applyBorder="1" applyAlignment="1">
      <alignment horizontal="left" vertical="center" wrapText="1"/>
    </xf>
    <xf numFmtId="0" fontId="26" fillId="6" borderId="1" xfId="2" applyFont="1" applyFill="1" applyBorder="1" applyAlignment="1">
      <alignment horizontal="left" vertical="center" wrapText="1"/>
    </xf>
    <xf numFmtId="0" fontId="26" fillId="6" borderId="14" xfId="2" applyFont="1" applyFill="1" applyBorder="1" applyAlignment="1">
      <alignment horizontal="left" vertical="center" wrapText="1"/>
    </xf>
    <xf numFmtId="49" fontId="26" fillId="6" borderId="15" xfId="2" applyNumberFormat="1" applyFont="1" applyFill="1" applyBorder="1" applyAlignment="1">
      <alignment horizontal="left" vertical="center" wrapText="1"/>
    </xf>
    <xf numFmtId="49" fontId="26" fillId="6" borderId="1" xfId="2" applyNumberFormat="1" applyFont="1" applyFill="1" applyBorder="1" applyAlignment="1">
      <alignment horizontal="left" vertical="center" wrapText="1"/>
    </xf>
    <xf numFmtId="0" fontId="26" fillId="6" borderId="11" xfId="2" applyFont="1" applyFill="1" applyBorder="1" applyAlignment="1">
      <alignment horizontal="left" vertical="center" wrapText="1"/>
    </xf>
    <xf numFmtId="0" fontId="26" fillId="6" borderId="3" xfId="2" applyFont="1" applyFill="1" applyBorder="1" applyAlignment="1">
      <alignment horizontal="left" vertical="center" wrapText="1"/>
    </xf>
    <xf numFmtId="0" fontId="19" fillId="6" borderId="4" xfId="1" applyFont="1" applyFill="1" applyBorder="1" applyAlignment="1">
      <alignment horizontal="left" vertical="center" wrapText="1"/>
    </xf>
    <xf numFmtId="0" fontId="31" fillId="6" borderId="0" xfId="2" applyFont="1" applyFill="1" applyBorder="1" applyAlignment="1">
      <alignment horizontal="left" vertical="center" wrapText="1"/>
    </xf>
    <xf numFmtId="0" fontId="26" fillId="6" borderId="0" xfId="1" applyFont="1" applyFill="1" applyBorder="1" applyAlignment="1">
      <alignment horizontal="left" vertical="center" wrapText="1"/>
    </xf>
    <xf numFmtId="0" fontId="1" fillId="6" borderId="0" xfId="1" applyFont="1" applyFill="1" applyAlignment="1">
      <alignment horizontal="left" vertical="center" wrapText="1"/>
    </xf>
    <xf numFmtId="0" fontId="26" fillId="6" borderId="4" xfId="2" applyFont="1" applyFill="1" applyBorder="1" applyAlignment="1">
      <alignment horizontal="center" vertical="center" wrapText="1"/>
    </xf>
    <xf numFmtId="0" fontId="26" fillId="6" borderId="1" xfId="1" applyFont="1" applyFill="1" applyBorder="1" applyAlignment="1">
      <alignment horizontal="center" vertical="center" wrapText="1"/>
    </xf>
    <xf numFmtId="0" fontId="26" fillId="6" borderId="6" xfId="1" applyFont="1" applyFill="1" applyBorder="1" applyAlignment="1">
      <alignment horizontal="center" vertical="center" wrapText="1"/>
    </xf>
    <xf numFmtId="0" fontId="26" fillId="6" borderId="1" xfId="2" applyFont="1" applyFill="1" applyBorder="1" applyAlignment="1">
      <alignment vertical="center" wrapText="1"/>
    </xf>
    <xf numFmtId="0" fontId="26" fillId="6" borderId="6" xfId="2" applyFont="1" applyFill="1" applyBorder="1" applyAlignment="1">
      <alignment horizontal="center" vertical="center" wrapText="1"/>
    </xf>
    <xf numFmtId="0" fontId="26" fillId="6" borderId="15" xfId="2" applyFont="1" applyFill="1" applyBorder="1" applyAlignment="1">
      <alignment horizontal="center" vertical="center" wrapText="1"/>
    </xf>
    <xf numFmtId="0" fontId="26" fillId="6" borderId="1" xfId="2" applyFont="1" applyFill="1" applyBorder="1" applyAlignment="1">
      <alignment horizontal="center" vertical="center" wrapText="1"/>
    </xf>
    <xf numFmtId="49" fontId="26" fillId="6" borderId="12" xfId="2" applyNumberFormat="1" applyFont="1" applyFill="1" applyBorder="1" applyAlignment="1">
      <alignment horizontal="left" vertical="center" wrapText="1"/>
    </xf>
    <xf numFmtId="0" fontId="26" fillId="6" borderId="11" xfId="2" applyFont="1" applyFill="1" applyBorder="1" applyAlignment="1">
      <alignment horizontal="center" vertical="center" wrapText="1"/>
    </xf>
    <xf numFmtId="0" fontId="26" fillId="6" borderId="14" xfId="2" applyFont="1" applyFill="1" applyBorder="1" applyAlignment="1">
      <alignment horizontal="center" vertical="center" wrapText="1"/>
    </xf>
    <xf numFmtId="0" fontId="26" fillId="6" borderId="3" xfId="2" applyFont="1" applyFill="1" applyBorder="1" applyAlignment="1">
      <alignment horizontal="center" vertical="center" wrapText="1"/>
    </xf>
    <xf numFmtId="49" fontId="26" fillId="6" borderId="6" xfId="2" applyNumberFormat="1" applyFont="1" applyFill="1" applyBorder="1" applyAlignment="1">
      <alignment horizontal="center" vertical="center" wrapText="1"/>
    </xf>
    <xf numFmtId="49" fontId="26" fillId="6" borderId="9" xfId="0" applyNumberFormat="1" applyFont="1" applyFill="1" applyBorder="1" applyAlignment="1">
      <alignment horizontal="center" vertical="center" wrapText="1"/>
    </xf>
    <xf numFmtId="49" fontId="26" fillId="6" borderId="0" xfId="0" applyNumberFormat="1" applyFont="1" applyFill="1" applyBorder="1" applyAlignment="1">
      <alignment horizontal="center" vertical="center" wrapText="1"/>
    </xf>
    <xf numFmtId="0" fontId="26" fillId="6" borderId="0" xfId="1" applyFont="1" applyFill="1" applyBorder="1" applyAlignment="1">
      <alignment vertical="center" wrapText="1"/>
    </xf>
    <xf numFmtId="0" fontId="1" fillId="6" borderId="0" xfId="1" applyFont="1" applyFill="1" applyBorder="1" applyAlignment="1">
      <alignment horizontal="left" vertical="center" wrapText="1"/>
    </xf>
    <xf numFmtId="49" fontId="26" fillId="6" borderId="14" xfId="2" applyNumberFormat="1" applyFont="1" applyFill="1" applyBorder="1" applyAlignment="1">
      <alignment horizontal="left" vertical="center" wrapText="1"/>
    </xf>
    <xf numFmtId="0" fontId="19" fillId="6" borderId="24" xfId="1" applyFont="1" applyFill="1" applyBorder="1" applyAlignment="1">
      <alignment horizontal="center" vertical="center" wrapText="1"/>
    </xf>
    <xf numFmtId="0" fontId="19" fillId="6" borderId="24" xfId="0" applyFont="1" applyFill="1" applyBorder="1" applyAlignment="1">
      <alignment horizontal="center" vertical="center" wrapText="1"/>
    </xf>
    <xf numFmtId="0" fontId="26" fillId="6" borderId="11" xfId="1" applyFont="1" applyFill="1" applyBorder="1" applyAlignment="1">
      <alignment horizontal="center" vertical="center" wrapText="1"/>
    </xf>
    <xf numFmtId="0" fontId="19" fillId="6" borderId="19" xfId="2" applyFont="1" applyFill="1" applyBorder="1" applyAlignment="1">
      <alignment horizontal="center" vertical="center" wrapText="1"/>
    </xf>
    <xf numFmtId="4" fontId="26" fillId="6" borderId="14" xfId="1" applyNumberFormat="1" applyFont="1" applyFill="1" applyBorder="1" applyAlignment="1">
      <alignment horizontal="center" vertical="center" wrapText="1"/>
    </xf>
    <xf numFmtId="4" fontId="26" fillId="6" borderId="12" xfId="2" applyNumberFormat="1" applyFont="1" applyFill="1" applyBorder="1" applyAlignment="1">
      <alignment horizontal="center" vertical="center" wrapText="1"/>
    </xf>
    <xf numFmtId="0" fontId="19" fillId="6" borderId="54" xfId="2" applyFont="1" applyFill="1" applyBorder="1" applyAlignment="1">
      <alignment horizontal="center" vertical="center" wrapText="1"/>
    </xf>
    <xf numFmtId="49" fontId="26" fillId="6" borderId="4" xfId="0" applyNumberFormat="1" applyFont="1" applyFill="1" applyBorder="1" applyAlignment="1">
      <alignment horizontal="center" vertical="center" wrapText="1"/>
    </xf>
    <xf numFmtId="4" fontId="26" fillId="6" borderId="1" xfId="2" applyNumberFormat="1" applyFont="1" applyFill="1" applyBorder="1" applyAlignment="1">
      <alignment horizontal="right" vertical="center" wrapText="1"/>
    </xf>
    <xf numFmtId="49" fontId="26" fillId="6" borderId="11" xfId="0" applyNumberFormat="1" applyFont="1" applyFill="1" applyBorder="1" applyAlignment="1">
      <alignment horizontal="center" vertical="center" wrapText="1"/>
    </xf>
    <xf numFmtId="0" fontId="6" fillId="0" borderId="0" xfId="1" applyFont="1" applyAlignment="1">
      <alignment horizontal="center" vertical="center" wrapText="1"/>
    </xf>
    <xf numFmtId="0" fontId="9" fillId="2" borderId="3"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0" xfId="0" applyFont="1" applyAlignment="1">
      <alignment horizontal="center"/>
    </xf>
    <xf numFmtId="10" fontId="9" fillId="2" borderId="3" xfId="11" applyNumberFormat="1" applyFont="1" applyFill="1" applyBorder="1" applyAlignment="1">
      <alignment horizontal="center" vertical="center" wrapText="1"/>
    </xf>
    <xf numFmtId="10" fontId="9" fillId="2" borderId="11" xfId="11" applyNumberFormat="1" applyFont="1" applyFill="1" applyBorder="1" applyAlignment="1">
      <alignment horizontal="center" vertical="center" wrapText="1"/>
    </xf>
    <xf numFmtId="0" fontId="19" fillId="6" borderId="43" xfId="2" applyFont="1" applyFill="1" applyBorder="1" applyAlignment="1">
      <alignment horizontal="center" vertical="center" wrapText="1"/>
    </xf>
    <xf numFmtId="0" fontId="19" fillId="6" borderId="20" xfId="2" applyFont="1" applyFill="1" applyBorder="1" applyAlignment="1">
      <alignment horizontal="center" vertical="center" wrapText="1"/>
    </xf>
    <xf numFmtId="0" fontId="19" fillId="6" borderId="24" xfId="2" applyFont="1" applyFill="1" applyBorder="1" applyAlignment="1">
      <alignment horizontal="center" vertical="center" wrapText="1"/>
    </xf>
    <xf numFmtId="0" fontId="26" fillId="6" borderId="15" xfId="1" applyFont="1" applyFill="1" applyBorder="1" applyAlignment="1">
      <alignment horizontal="center" vertical="center" wrapText="1"/>
    </xf>
    <xf numFmtId="0" fontId="26" fillId="6" borderId="11" xfId="1" applyFont="1" applyFill="1" applyBorder="1" applyAlignment="1">
      <alignment horizontal="center" vertical="center" wrapText="1"/>
    </xf>
    <xf numFmtId="14" fontId="19" fillId="6" borderId="20" xfId="1" applyNumberFormat="1" applyFont="1" applyFill="1" applyBorder="1" applyAlignment="1">
      <alignment horizontal="center" vertical="center" wrapText="1"/>
    </xf>
    <xf numFmtId="0" fontId="19" fillId="6" borderId="20" xfId="1" applyFont="1" applyFill="1" applyBorder="1" applyAlignment="1">
      <alignment horizontal="center" vertical="center" wrapText="1"/>
    </xf>
    <xf numFmtId="0" fontId="19" fillId="6" borderId="24" xfId="1" applyFont="1" applyFill="1" applyBorder="1" applyAlignment="1">
      <alignment horizontal="center" vertical="center" wrapText="1"/>
    </xf>
    <xf numFmtId="49" fontId="19" fillId="6" borderId="43" xfId="2" applyNumberFormat="1" applyFont="1" applyFill="1" applyBorder="1" applyAlignment="1">
      <alignment horizontal="center" vertical="center" wrapText="1"/>
    </xf>
    <xf numFmtId="49" fontId="19" fillId="6" borderId="20" xfId="2" applyNumberFormat="1" applyFont="1" applyFill="1" applyBorder="1" applyAlignment="1">
      <alignment horizontal="center" vertical="center" wrapText="1"/>
    </xf>
    <xf numFmtId="49" fontId="19" fillId="6" borderId="24" xfId="2" applyNumberFormat="1" applyFont="1" applyFill="1" applyBorder="1" applyAlignment="1">
      <alignment horizontal="center" vertical="center" wrapText="1"/>
    </xf>
    <xf numFmtId="0" fontId="19" fillId="6" borderId="43" xfId="1" applyFont="1" applyFill="1" applyBorder="1" applyAlignment="1">
      <alignment horizontal="center" vertical="center" wrapText="1"/>
    </xf>
    <xf numFmtId="0" fontId="19" fillId="6" borderId="43"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7" fillId="0" borderId="13"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1" xfId="1" applyFont="1" applyBorder="1" applyAlignment="1">
      <alignment horizontal="left" vertical="center" wrapText="1"/>
    </xf>
    <xf numFmtId="0" fontId="7" fillId="0" borderId="1" xfId="1" applyFont="1" applyBorder="1" applyAlignment="1">
      <alignment horizontal="left" vertical="center" wrapText="1"/>
    </xf>
    <xf numFmtId="0" fontId="7" fillId="0" borderId="5" xfId="1" applyFont="1" applyFill="1" applyBorder="1" applyAlignment="1">
      <alignment horizontal="left" vertical="center" wrapText="1"/>
    </xf>
    <xf numFmtId="4" fontId="7" fillId="0" borderId="4" xfId="1" applyNumberFormat="1" applyFont="1" applyBorder="1" applyAlignment="1">
      <alignment horizontal="center" vertical="center" wrapText="1"/>
    </xf>
    <xf numFmtId="4" fontId="7" fillId="0" borderId="1" xfId="1" applyNumberFormat="1" applyFont="1" applyBorder="1" applyAlignment="1">
      <alignment horizontal="center" vertical="center" wrapText="1"/>
    </xf>
    <xf numFmtId="4" fontId="7" fillId="0" borderId="6" xfId="1" applyNumberFormat="1" applyFont="1" applyBorder="1" applyAlignment="1">
      <alignment horizontal="center" vertical="center" wrapText="1"/>
    </xf>
    <xf numFmtId="0" fontId="7" fillId="0" borderId="4" xfId="1" applyFont="1" applyBorder="1" applyAlignment="1">
      <alignment horizontal="left" vertical="center" wrapText="1"/>
    </xf>
    <xf numFmtId="0" fontId="7" fillId="0" borderId="6" xfId="1" applyFont="1" applyBorder="1" applyAlignment="1">
      <alignment horizontal="left" vertical="center" wrapText="1"/>
    </xf>
    <xf numFmtId="0" fontId="5" fillId="5" borderId="5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1" xfId="1" applyFont="1" applyBorder="1" applyAlignment="1">
      <alignment horizontal="center" vertical="center" wrapText="1"/>
    </xf>
    <xf numFmtId="4" fontId="21" fillId="0" borderId="15" xfId="1" applyNumberFormat="1" applyFont="1" applyBorder="1" applyAlignment="1">
      <alignment horizontal="right" vertical="center" wrapText="1"/>
    </xf>
    <xf numFmtId="4" fontId="21" fillId="0" borderId="14" xfId="1" applyNumberFormat="1" applyFont="1" applyBorder="1" applyAlignment="1">
      <alignment horizontal="right" vertical="center" wrapText="1"/>
    </xf>
    <xf numFmtId="4" fontId="21" fillId="0" borderId="12" xfId="1" applyNumberFormat="1" applyFont="1" applyBorder="1" applyAlignment="1">
      <alignment horizontal="right" vertical="center" wrapText="1"/>
    </xf>
    <xf numFmtId="0" fontId="7" fillId="0" borderId="36"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19" fillId="0" borderId="0" xfId="1" applyFont="1" applyAlignment="1">
      <alignment horizontal="center" vertical="center" wrapText="1"/>
    </xf>
    <xf numFmtId="0" fontId="23" fillId="0" borderId="0" xfId="1" applyFont="1" applyAlignment="1">
      <alignment horizontal="center" vertical="center" wrapText="1"/>
    </xf>
    <xf numFmtId="0" fontId="5" fillId="2" borderId="51" xfId="1" applyFont="1" applyFill="1" applyBorder="1" applyAlignment="1">
      <alignment horizontal="center" vertical="center" wrapText="1"/>
    </xf>
    <xf numFmtId="4" fontId="7" fillId="0" borderId="15" xfId="1" applyNumberFormat="1" applyFont="1" applyBorder="1" applyAlignment="1">
      <alignment horizontal="right" vertical="center" wrapText="1"/>
    </xf>
    <xf numFmtId="4" fontId="7" fillId="0" borderId="14" xfId="1" applyNumberFormat="1" applyFont="1" applyBorder="1" applyAlignment="1">
      <alignment horizontal="right" vertical="center" wrapText="1"/>
    </xf>
    <xf numFmtId="4" fontId="7" fillId="0" borderId="12" xfId="1" applyNumberFormat="1" applyFont="1" applyBorder="1" applyAlignment="1">
      <alignment horizontal="right" vertical="center" wrapText="1"/>
    </xf>
    <xf numFmtId="0" fontId="7" fillId="0" borderId="5" xfId="1" applyFont="1" applyBorder="1" applyAlignment="1">
      <alignment horizontal="left" vertical="center" wrapText="1"/>
    </xf>
    <xf numFmtId="0" fontId="7" fillId="0" borderId="7" xfId="1" applyFont="1" applyBorder="1" applyAlignment="1">
      <alignment horizontal="left" vertical="center" wrapText="1"/>
    </xf>
    <xf numFmtId="0" fontId="7" fillId="0" borderId="4" xfId="1" applyFont="1" applyFill="1" applyBorder="1" applyAlignment="1">
      <alignment horizontal="center" vertical="center" wrapText="1"/>
    </xf>
    <xf numFmtId="0" fontId="7" fillId="0" borderId="6" xfId="1" applyFont="1" applyFill="1" applyBorder="1" applyAlignment="1">
      <alignment horizontal="center" vertical="center" wrapText="1"/>
    </xf>
    <xf numFmtId="4" fontId="20" fillId="0" borderId="15" xfId="1" applyNumberFormat="1" applyFont="1" applyBorder="1" applyAlignment="1">
      <alignment horizontal="right" vertical="center" wrapText="1"/>
    </xf>
    <xf numFmtId="4" fontId="20" fillId="0" borderId="12" xfId="1" applyNumberFormat="1" applyFont="1" applyBorder="1" applyAlignment="1">
      <alignment horizontal="right" vertical="center" wrapText="1"/>
    </xf>
    <xf numFmtId="0" fontId="26" fillId="6" borderId="30" xfId="2" applyFont="1" applyFill="1" applyBorder="1" applyAlignment="1">
      <alignment horizontal="center" vertical="center" wrapText="1"/>
    </xf>
    <xf numFmtId="4" fontId="26" fillId="6" borderId="33" xfId="2" applyNumberFormat="1" applyFont="1" applyFill="1" applyBorder="1" applyAlignment="1">
      <alignment horizontal="center" vertical="center" wrapText="1"/>
    </xf>
    <xf numFmtId="0" fontId="26" fillId="6" borderId="29" xfId="2" applyFont="1" applyFill="1" applyBorder="1" applyAlignment="1">
      <alignment horizontal="center" vertical="center" wrapText="1"/>
    </xf>
    <xf numFmtId="0" fontId="19" fillId="6" borderId="1" xfId="2" applyFont="1" applyFill="1" applyBorder="1" applyAlignment="1">
      <alignment horizontal="center" vertical="center" wrapText="1"/>
    </xf>
    <xf numFmtId="0" fontId="26" fillId="6" borderId="1" xfId="1" applyFont="1" applyFill="1" applyBorder="1" applyAlignment="1">
      <alignment vertical="center" wrapText="1"/>
    </xf>
    <xf numFmtId="0" fontId="1" fillId="6" borderId="0" xfId="0" applyFont="1" applyFill="1"/>
    <xf numFmtId="0" fontId="1" fillId="6" borderId="0" xfId="0" applyFont="1" applyFill="1" applyAlignment="1">
      <alignment horizontal="center" vertical="center"/>
    </xf>
    <xf numFmtId="0" fontId="23" fillId="6" borderId="49" xfId="1" applyFont="1" applyFill="1" applyBorder="1" applyAlignment="1">
      <alignment vertical="center" wrapText="1"/>
    </xf>
    <xf numFmtId="0" fontId="19" fillId="6" borderId="19" xfId="1" applyFont="1" applyFill="1" applyBorder="1" applyAlignment="1">
      <alignment vertical="center" wrapText="1"/>
    </xf>
    <xf numFmtId="0" fontId="19" fillId="6" borderId="38" xfId="1" applyFont="1" applyFill="1" applyBorder="1" applyAlignment="1">
      <alignment vertical="center" wrapText="1"/>
    </xf>
    <xf numFmtId="0" fontId="26" fillId="6" borderId="0" xfId="0" applyFont="1" applyFill="1"/>
    <xf numFmtId="0" fontId="23" fillId="6" borderId="50" xfId="1" applyFont="1" applyFill="1" applyBorder="1" applyAlignment="1">
      <alignment vertical="center" wrapText="1"/>
    </xf>
    <xf numFmtId="0" fontId="19" fillId="6" borderId="42" xfId="0" applyFont="1" applyFill="1" applyBorder="1" applyAlignment="1">
      <alignment horizontal="center" vertical="center" wrapText="1"/>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39" xfId="0" applyFont="1" applyFill="1" applyBorder="1" applyAlignment="1">
      <alignment horizontal="center" vertical="center" wrapText="1"/>
    </xf>
    <xf numFmtId="0" fontId="26" fillId="6" borderId="18" xfId="1" applyFont="1" applyFill="1" applyBorder="1" applyAlignment="1">
      <alignment horizontal="center" vertical="center" wrapText="1"/>
    </xf>
    <xf numFmtId="14" fontId="26" fillId="6" borderId="28" xfId="1" applyNumberFormat="1" applyFont="1" applyFill="1" applyBorder="1" applyAlignment="1">
      <alignment horizontal="center" vertical="center" wrapText="1"/>
    </xf>
    <xf numFmtId="0" fontId="26" fillId="6" borderId="9" xfId="1" applyFont="1" applyFill="1" applyBorder="1" applyAlignment="1">
      <alignment horizontal="center" vertical="center" wrapText="1"/>
    </xf>
    <xf numFmtId="0" fontId="26" fillId="6" borderId="10"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8" xfId="1" applyFont="1" applyFill="1" applyBorder="1" applyAlignment="1">
      <alignment horizontal="center" vertical="center" wrapText="1"/>
    </xf>
    <xf numFmtId="14" fontId="26" fillId="6" borderId="10" xfId="1" applyNumberFormat="1" applyFont="1" applyFill="1" applyBorder="1" applyAlignment="1">
      <alignment horizontal="center" vertical="center" wrapText="1"/>
    </xf>
    <xf numFmtId="0" fontId="1" fillId="6" borderId="0" xfId="1" applyFont="1" applyFill="1" applyBorder="1" applyAlignment="1">
      <alignment horizontal="center" vertical="center" wrapText="1"/>
    </xf>
    <xf numFmtId="14" fontId="26" fillId="6" borderId="31" xfId="1" applyNumberFormat="1" applyFont="1" applyFill="1" applyBorder="1" applyAlignment="1">
      <alignment horizontal="center" vertical="center" wrapText="1"/>
    </xf>
    <xf numFmtId="49" fontId="19" fillId="6" borderId="9" xfId="0" applyNumberFormat="1" applyFont="1" applyFill="1" applyBorder="1" applyAlignment="1">
      <alignment horizontal="left" vertical="center" wrapText="1"/>
    </xf>
    <xf numFmtId="0" fontId="26" fillId="6" borderId="12" xfId="1" applyFont="1" applyFill="1" applyBorder="1" applyAlignment="1">
      <alignment horizontal="center" vertical="center" wrapText="1"/>
    </xf>
    <xf numFmtId="0" fontId="26" fillId="6" borderId="47" xfId="1" applyFont="1" applyFill="1" applyBorder="1" applyAlignment="1">
      <alignment horizontal="center" vertical="center" wrapText="1"/>
    </xf>
    <xf numFmtId="0" fontId="26" fillId="6" borderId="43" xfId="1" applyFont="1" applyFill="1" applyBorder="1" applyAlignment="1">
      <alignment horizontal="center" vertical="center" wrapText="1"/>
    </xf>
    <xf numFmtId="0" fontId="26" fillId="6" borderId="44" xfId="2" applyFont="1" applyFill="1" applyBorder="1" applyAlignment="1">
      <alignment horizontal="center" vertical="center" wrapText="1"/>
    </xf>
    <xf numFmtId="14" fontId="26" fillId="6" borderId="35" xfId="2" applyNumberFormat="1" applyFont="1" applyFill="1" applyBorder="1" applyAlignment="1">
      <alignment horizontal="center" vertical="center" wrapText="1"/>
    </xf>
    <xf numFmtId="49" fontId="19" fillId="6" borderId="9" xfId="0" applyNumberFormat="1" applyFont="1" applyFill="1" applyBorder="1" applyAlignment="1">
      <alignment horizontal="center" vertical="center" wrapText="1"/>
    </xf>
    <xf numFmtId="164" fontId="26" fillId="6" borderId="9" xfId="4" applyFont="1" applyFill="1" applyBorder="1" applyAlignment="1">
      <alignment horizontal="center" vertical="center" wrapText="1"/>
    </xf>
    <xf numFmtId="0" fontId="26" fillId="6" borderId="43" xfId="2" applyFont="1" applyFill="1" applyBorder="1" applyAlignment="1">
      <alignment horizontal="center" vertical="center" wrapText="1"/>
    </xf>
    <xf numFmtId="0" fontId="26" fillId="6" borderId="44" xfId="2" applyFont="1" applyFill="1" applyBorder="1" applyAlignment="1">
      <alignment horizontal="center" vertical="center" wrapText="1"/>
    </xf>
    <xf numFmtId="14" fontId="26" fillId="6" borderId="35" xfId="2" applyNumberFormat="1" applyFont="1" applyFill="1" applyBorder="1" applyAlignment="1">
      <alignment horizontal="center" vertical="center" wrapText="1"/>
    </xf>
    <xf numFmtId="0" fontId="26" fillId="6" borderId="5" xfId="2" applyFont="1" applyFill="1" applyBorder="1" applyAlignment="1">
      <alignment horizontal="center" vertical="center" wrapText="1"/>
    </xf>
    <xf numFmtId="0" fontId="26" fillId="6" borderId="20" xfId="2" applyFont="1" applyFill="1" applyBorder="1" applyAlignment="1">
      <alignment horizontal="center" vertical="center" wrapText="1"/>
    </xf>
    <xf numFmtId="0" fontId="26" fillId="6" borderId="45" xfId="2" applyFont="1" applyFill="1" applyBorder="1" applyAlignment="1">
      <alignment horizontal="center" vertical="center" wrapText="1"/>
    </xf>
    <xf numFmtId="14" fontId="26" fillId="6" borderId="41" xfId="2" applyNumberFormat="1" applyFont="1" applyFill="1" applyBorder="1" applyAlignment="1">
      <alignment horizontal="center" vertical="center" wrapText="1"/>
    </xf>
    <xf numFmtId="0" fontId="26" fillId="6" borderId="13" xfId="2" applyFont="1" applyFill="1" applyBorder="1" applyAlignment="1">
      <alignment horizontal="center" vertical="center" wrapText="1"/>
    </xf>
    <xf numFmtId="0" fontId="26" fillId="6" borderId="24" xfId="2" applyFont="1" applyFill="1" applyBorder="1" applyAlignment="1">
      <alignment horizontal="center" vertical="center" wrapText="1"/>
    </xf>
    <xf numFmtId="0" fontId="26" fillId="6" borderId="48" xfId="2" applyFont="1" applyFill="1" applyBorder="1" applyAlignment="1">
      <alignment horizontal="center" vertical="center" wrapText="1"/>
    </xf>
    <xf numFmtId="14" fontId="26" fillId="6" borderId="47" xfId="2" applyNumberFormat="1" applyFont="1" applyFill="1" applyBorder="1" applyAlignment="1">
      <alignment horizontal="center" vertical="center" wrapText="1"/>
    </xf>
    <xf numFmtId="0" fontId="26" fillId="6" borderId="7" xfId="2" applyFont="1" applyFill="1" applyBorder="1" applyAlignment="1">
      <alignment horizontal="center" vertical="center" wrapText="1"/>
    </xf>
    <xf numFmtId="14" fontId="26" fillId="6" borderId="4" xfId="2" applyNumberFormat="1" applyFont="1" applyFill="1" applyBorder="1" applyAlignment="1">
      <alignment horizontal="center" vertical="center" wrapText="1"/>
    </xf>
    <xf numFmtId="14" fontId="26" fillId="6" borderId="1" xfId="2" applyNumberFormat="1" applyFont="1" applyFill="1" applyBorder="1" applyAlignment="1">
      <alignment horizontal="center" vertical="center" wrapText="1"/>
    </xf>
    <xf numFmtId="14" fontId="26" fillId="6" borderId="6" xfId="2" applyNumberFormat="1" applyFont="1" applyFill="1" applyBorder="1" applyAlignment="1">
      <alignment horizontal="center" vertical="center" wrapText="1"/>
    </xf>
    <xf numFmtId="14" fontId="26" fillId="6" borderId="11" xfId="2" applyNumberFormat="1" applyFont="1" applyFill="1" applyBorder="1" applyAlignment="1">
      <alignment horizontal="center" vertical="center" wrapText="1"/>
    </xf>
    <xf numFmtId="0" fontId="26" fillId="6" borderId="41" xfId="2" applyFont="1" applyFill="1" applyBorder="1" applyAlignment="1">
      <alignment horizontal="center" vertical="center" wrapText="1"/>
    </xf>
    <xf numFmtId="0" fontId="26" fillId="6" borderId="43" xfId="1" applyFont="1" applyFill="1" applyBorder="1" applyAlignment="1">
      <alignment horizontal="center" vertical="center" wrapText="1"/>
    </xf>
    <xf numFmtId="0" fontId="26" fillId="6" borderId="17" xfId="2" applyFont="1" applyFill="1" applyBorder="1" applyAlignment="1">
      <alignment horizontal="center" vertical="center" wrapText="1"/>
    </xf>
    <xf numFmtId="14" fontId="26" fillId="6" borderId="17" xfId="2" applyNumberFormat="1" applyFont="1" applyFill="1" applyBorder="1" applyAlignment="1">
      <alignment horizontal="center" vertical="center" wrapText="1"/>
    </xf>
    <xf numFmtId="0" fontId="26" fillId="6" borderId="4" xfId="1" applyFont="1" applyFill="1" applyBorder="1" applyAlignment="1">
      <alignment horizontal="center" vertical="center" wrapText="1"/>
    </xf>
    <xf numFmtId="164" fontId="26" fillId="6" borderId="4" xfId="4"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0" xfId="2" applyFont="1" applyFill="1" applyBorder="1" applyAlignment="1">
      <alignment horizontal="center" vertical="center" wrapText="1"/>
    </xf>
    <xf numFmtId="14" fontId="26" fillId="6" borderId="0" xfId="2" applyNumberFormat="1" applyFont="1" applyFill="1" applyBorder="1" applyAlignment="1">
      <alignment horizontal="center" vertical="center" wrapText="1"/>
    </xf>
    <xf numFmtId="164" fontId="26" fillId="6" borderId="11" xfId="4" applyFont="1" applyFill="1" applyBorder="1" applyAlignment="1">
      <alignment horizontal="center" vertical="center" wrapText="1"/>
    </xf>
    <xf numFmtId="0" fontId="26" fillId="6" borderId="40" xfId="1" applyFont="1" applyFill="1" applyBorder="1" applyAlignment="1">
      <alignment horizontal="center" vertical="center" wrapText="1"/>
    </xf>
    <xf numFmtId="0" fontId="26" fillId="6" borderId="24" xfId="1" applyFont="1" applyFill="1" applyBorder="1" applyAlignment="1">
      <alignment horizontal="center" vertical="center" wrapText="1"/>
    </xf>
    <xf numFmtId="0" fontId="26" fillId="6" borderId="14" xfId="1" applyFont="1" applyFill="1" applyBorder="1" applyAlignment="1">
      <alignment horizontal="center" vertical="center" wrapText="1"/>
    </xf>
    <xf numFmtId="164" fontId="26" fillId="6" borderId="14" xfId="4" applyFont="1" applyFill="1" applyBorder="1" applyAlignment="1">
      <alignment horizontal="center" vertical="center" wrapText="1"/>
    </xf>
    <xf numFmtId="0" fontId="26" fillId="6" borderId="41" xfId="1" applyFont="1" applyFill="1" applyBorder="1" applyAlignment="1">
      <alignment horizontal="center" vertical="center" wrapText="1"/>
    </xf>
    <xf numFmtId="0" fontId="26" fillId="6" borderId="45" xfId="1" applyFont="1" applyFill="1" applyBorder="1" applyAlignment="1">
      <alignment horizontal="center" vertical="center" wrapText="1"/>
    </xf>
    <xf numFmtId="14" fontId="26" fillId="6" borderId="41" xfId="1" applyNumberFormat="1" applyFont="1" applyFill="1" applyBorder="1" applyAlignment="1">
      <alignment horizontal="center" vertical="center" wrapText="1"/>
    </xf>
    <xf numFmtId="49" fontId="26" fillId="6" borderId="11" xfId="2" applyNumberFormat="1" applyFont="1" applyFill="1" applyBorder="1" applyAlignment="1">
      <alignment horizontal="left" vertical="center" wrapText="1"/>
    </xf>
    <xf numFmtId="0" fontId="26" fillId="6" borderId="11" xfId="2" applyNumberFormat="1" applyFont="1" applyFill="1" applyBorder="1" applyAlignment="1">
      <alignment horizontal="center" vertical="center" wrapText="1"/>
    </xf>
    <xf numFmtId="4" fontId="31" fillId="6" borderId="1" xfId="2" applyNumberFormat="1" applyFont="1" applyFill="1" applyBorder="1" applyAlignment="1">
      <alignment horizontal="center" vertical="center" wrapText="1"/>
    </xf>
    <xf numFmtId="0" fontId="26" fillId="6" borderId="13" xfId="1" applyFont="1" applyFill="1" applyBorder="1" applyAlignment="1">
      <alignment horizontal="center" vertical="center" wrapText="1"/>
    </xf>
    <xf numFmtId="0" fontId="26" fillId="6" borderId="46" xfId="1" applyFont="1" applyFill="1" applyBorder="1" applyAlignment="1">
      <alignment horizontal="center" vertical="center" wrapText="1"/>
    </xf>
    <xf numFmtId="14" fontId="26" fillId="6" borderId="40" xfId="1" applyNumberFormat="1" applyFont="1" applyFill="1" applyBorder="1" applyAlignment="1">
      <alignment horizontal="center" vertical="center" wrapText="1"/>
    </xf>
    <xf numFmtId="4" fontId="31" fillId="6" borderId="6" xfId="2" applyNumberFormat="1" applyFont="1" applyFill="1" applyBorder="1" applyAlignment="1">
      <alignment horizontal="center" vertical="center" wrapText="1"/>
    </xf>
    <xf numFmtId="0" fontId="26" fillId="6" borderId="7" xfId="1" applyFont="1" applyFill="1" applyBorder="1" applyAlignment="1">
      <alignment horizontal="center" vertical="center" wrapText="1"/>
    </xf>
    <xf numFmtId="0" fontId="26" fillId="6" borderId="40" xfId="2" applyFont="1" applyFill="1" applyBorder="1" applyAlignment="1">
      <alignment horizontal="center" vertical="center" wrapText="1"/>
    </xf>
    <xf numFmtId="0" fontId="26" fillId="6" borderId="44" xfId="1" applyFont="1" applyFill="1" applyBorder="1" applyAlignment="1">
      <alignment horizontal="center" vertical="center" wrapText="1"/>
    </xf>
    <xf numFmtId="14" fontId="26" fillId="6" borderId="35" xfId="1" applyNumberFormat="1" applyFont="1" applyFill="1" applyBorder="1" applyAlignment="1">
      <alignment horizontal="center" vertical="center" wrapText="1"/>
    </xf>
    <xf numFmtId="0" fontId="26" fillId="6" borderId="48" xfId="1" applyFont="1" applyFill="1" applyBorder="1" applyAlignment="1">
      <alignment horizontal="center" vertical="center" wrapText="1"/>
    </xf>
    <xf numFmtId="14" fontId="26" fillId="6" borderId="47" xfId="1" applyNumberFormat="1" applyFont="1" applyFill="1" applyBorder="1" applyAlignment="1">
      <alignment horizontal="center" vertical="center" wrapText="1"/>
    </xf>
    <xf numFmtId="49" fontId="19" fillId="6" borderId="11" xfId="2" applyNumberFormat="1" applyFont="1" applyFill="1" applyBorder="1" applyAlignment="1">
      <alignment horizontal="left" vertical="center" wrapText="1"/>
    </xf>
    <xf numFmtId="164" fontId="26" fillId="6" borderId="1" xfId="4" applyFont="1" applyFill="1" applyBorder="1" applyAlignment="1">
      <alignment horizontal="center" vertical="center" wrapText="1"/>
    </xf>
    <xf numFmtId="0" fontId="1" fillId="6" borderId="0" xfId="2" applyFont="1" applyFill="1" applyBorder="1" applyAlignment="1">
      <alignment horizontal="center" vertical="center" wrapText="1"/>
    </xf>
    <xf numFmtId="0" fontId="26" fillId="6" borderId="32" xfId="2" applyFont="1" applyFill="1" applyBorder="1" applyAlignment="1">
      <alignment horizontal="center" vertical="center" wrapText="1"/>
    </xf>
    <xf numFmtId="0" fontId="26" fillId="6" borderId="34" xfId="2" applyFont="1" applyFill="1" applyBorder="1" applyAlignment="1">
      <alignment horizontal="center" vertical="center" wrapText="1"/>
    </xf>
    <xf numFmtId="0" fontId="26" fillId="6" borderId="1" xfId="2" applyNumberFormat="1" applyFont="1" applyFill="1" applyBorder="1" applyAlignment="1">
      <alignment horizontal="left" vertical="center" wrapText="1"/>
    </xf>
    <xf numFmtId="14" fontId="19" fillId="6" borderId="20" xfId="2" applyNumberFormat="1" applyFont="1" applyFill="1" applyBorder="1" applyAlignment="1">
      <alignment horizontal="center" vertical="center" wrapText="1"/>
    </xf>
    <xf numFmtId="4" fontId="26" fillId="6" borderId="4" xfId="2" applyNumberFormat="1" applyFont="1" applyFill="1" applyBorder="1" applyAlignment="1">
      <alignment vertical="center" wrapText="1"/>
    </xf>
    <xf numFmtId="0" fontId="26" fillId="6" borderId="1" xfId="2" applyNumberFormat="1" applyFont="1" applyFill="1" applyBorder="1" applyAlignment="1">
      <alignment vertical="center" wrapText="1"/>
    </xf>
    <xf numFmtId="0" fontId="26" fillId="6" borderId="46" xfId="2" applyFont="1" applyFill="1" applyBorder="1" applyAlignment="1">
      <alignment horizontal="center" vertical="center" wrapText="1"/>
    </xf>
    <xf numFmtId="0" fontId="26" fillId="6" borderId="11" xfId="2" applyNumberFormat="1" applyFont="1" applyFill="1" applyBorder="1" applyAlignment="1">
      <alignment vertical="center" wrapText="1"/>
    </xf>
    <xf numFmtId="0" fontId="26" fillId="6" borderId="11" xfId="2" applyNumberFormat="1" applyFont="1" applyFill="1" applyBorder="1" applyAlignment="1">
      <alignment horizontal="left" vertical="center" wrapText="1"/>
    </xf>
    <xf numFmtId="0" fontId="23" fillId="6" borderId="50" xfId="2" applyFont="1" applyFill="1" applyBorder="1" applyAlignment="1">
      <alignment horizontal="center" vertical="center" wrapText="1"/>
    </xf>
    <xf numFmtId="4" fontId="26" fillId="6" borderId="15" xfId="2" applyNumberFormat="1" applyFont="1" applyFill="1" applyBorder="1" applyAlignment="1">
      <alignment vertical="center" wrapText="1"/>
    </xf>
    <xf numFmtId="0" fontId="26" fillId="6" borderId="15" xfId="2" applyFont="1" applyFill="1" applyBorder="1" applyAlignment="1">
      <alignment horizontal="center" vertical="center" wrapText="1"/>
    </xf>
    <xf numFmtId="0" fontId="26" fillId="6" borderId="11" xfId="2" applyFont="1" applyFill="1" applyBorder="1" applyAlignment="1">
      <alignment horizontal="center" vertical="center" wrapText="1"/>
    </xf>
    <xf numFmtId="0" fontId="26" fillId="6" borderId="22" xfId="2" applyFont="1" applyFill="1" applyBorder="1" applyAlignment="1">
      <alignment horizontal="center" vertical="center" wrapText="1"/>
    </xf>
    <xf numFmtId="0" fontId="26" fillId="6" borderId="23" xfId="2" applyFont="1" applyFill="1" applyBorder="1" applyAlignment="1">
      <alignment horizontal="center" vertical="center" wrapText="1"/>
    </xf>
    <xf numFmtId="0" fontId="26" fillId="6" borderId="4" xfId="2" applyNumberFormat="1" applyFont="1" applyFill="1" applyBorder="1" applyAlignment="1">
      <alignment vertical="center" wrapText="1"/>
    </xf>
    <xf numFmtId="0" fontId="19" fillId="6" borderId="11" xfId="2" applyNumberFormat="1" applyFont="1" applyFill="1" applyBorder="1" applyAlignment="1">
      <alignment vertical="center" wrapText="1"/>
    </xf>
    <xf numFmtId="0" fontId="26" fillId="6" borderId="15" xfId="2" applyFont="1" applyFill="1" applyBorder="1" applyAlignment="1">
      <alignment vertical="center" wrapText="1"/>
    </xf>
    <xf numFmtId="0" fontId="19" fillId="6" borderId="11" xfId="2" applyNumberFormat="1" applyFont="1" applyFill="1" applyBorder="1" applyAlignment="1">
      <alignment horizontal="left" vertical="center" wrapText="1"/>
    </xf>
    <xf numFmtId="0" fontId="26" fillId="6" borderId="11" xfId="2" applyFont="1" applyFill="1" applyBorder="1" applyAlignment="1">
      <alignment vertical="center" wrapText="1"/>
    </xf>
    <xf numFmtId="0" fontId="23" fillId="6" borderId="50" xfId="2" applyFont="1" applyFill="1" applyBorder="1" applyAlignment="1">
      <alignment horizontal="center" vertical="center" wrapText="1"/>
    </xf>
    <xf numFmtId="49" fontId="26" fillId="6" borderId="4" xfId="2" applyNumberFormat="1" applyFont="1" applyFill="1" applyBorder="1" applyAlignment="1">
      <alignment horizontal="left" vertical="center" wrapText="1"/>
    </xf>
    <xf numFmtId="4" fontId="26" fillId="6" borderId="14" xfId="2" applyNumberFormat="1" applyFont="1" applyFill="1" applyBorder="1" applyAlignment="1">
      <alignment horizontal="center" vertical="center" wrapText="1"/>
    </xf>
    <xf numFmtId="0" fontId="26" fillId="6" borderId="12" xfId="2" applyFont="1" applyFill="1" applyBorder="1" applyAlignment="1">
      <alignment horizontal="center" vertical="center" wrapText="1"/>
    </xf>
    <xf numFmtId="0" fontId="26" fillId="6" borderId="4" xfId="2" applyNumberFormat="1" applyFont="1" applyFill="1" applyBorder="1" applyAlignment="1">
      <alignment horizontal="center" vertical="center" wrapText="1"/>
    </xf>
    <xf numFmtId="0" fontId="26" fillId="6" borderId="19" xfId="2" applyFont="1" applyFill="1" applyBorder="1" applyAlignment="1">
      <alignment horizontal="center" vertical="center" wrapText="1"/>
    </xf>
    <xf numFmtId="0" fontId="26" fillId="6" borderId="8" xfId="2" applyFont="1" applyFill="1" applyBorder="1" applyAlignment="1">
      <alignment horizontal="center" vertical="center" wrapText="1"/>
    </xf>
    <xf numFmtId="14" fontId="26" fillId="6" borderId="10" xfId="2" applyNumberFormat="1" applyFont="1" applyFill="1" applyBorder="1" applyAlignment="1">
      <alignment horizontal="center" vertical="center" wrapText="1"/>
    </xf>
    <xf numFmtId="0" fontId="19" fillId="6" borderId="44" xfId="2" applyFont="1" applyFill="1" applyBorder="1" applyAlignment="1">
      <alignment horizontal="center" vertical="center" wrapText="1"/>
    </xf>
    <xf numFmtId="0" fontId="26" fillId="6" borderId="15" xfId="2" applyFont="1" applyFill="1" applyBorder="1" applyAlignment="1">
      <alignment horizontal="left" vertical="center" wrapText="1"/>
    </xf>
    <xf numFmtId="49" fontId="26" fillId="6" borderId="15" xfId="0" applyNumberFormat="1" applyFont="1" applyFill="1" applyBorder="1" applyAlignment="1">
      <alignment horizontal="center" vertical="center" wrapText="1"/>
    </xf>
    <xf numFmtId="0" fontId="26" fillId="6" borderId="9" xfId="2" applyFont="1" applyFill="1" applyBorder="1" applyAlignment="1">
      <alignment horizontal="center" vertical="center" wrapText="1"/>
    </xf>
    <xf numFmtId="0" fontId="26" fillId="6" borderId="10" xfId="2" applyFont="1" applyFill="1" applyBorder="1" applyAlignment="1">
      <alignment horizontal="center" vertical="center" wrapText="1"/>
    </xf>
    <xf numFmtId="0" fontId="23" fillId="6" borderId="0" xfId="2" applyFont="1" applyFill="1" applyBorder="1" applyAlignment="1">
      <alignment horizontal="center" vertical="center" wrapText="1"/>
    </xf>
    <xf numFmtId="0" fontId="26" fillId="6" borderId="52" xfId="2" applyFont="1" applyFill="1" applyBorder="1" applyAlignment="1">
      <alignment horizontal="center" vertical="center" wrapText="1"/>
    </xf>
    <xf numFmtId="0" fontId="19" fillId="6" borderId="1" xfId="2" applyFont="1" applyFill="1" applyBorder="1" applyAlignment="1">
      <alignment horizontal="center" vertical="center" wrapText="1"/>
    </xf>
    <xf numFmtId="49" fontId="26" fillId="6" borderId="1" xfId="0" applyNumberFormat="1" applyFont="1" applyFill="1" applyBorder="1" applyAlignment="1">
      <alignment horizontal="center" vertical="center" wrapText="1"/>
    </xf>
    <xf numFmtId="0" fontId="26" fillId="6" borderId="53" xfId="2" applyFont="1" applyFill="1" applyBorder="1" applyAlignment="1">
      <alignment horizontal="center" vertical="center" wrapText="1"/>
    </xf>
    <xf numFmtId="164" fontId="26" fillId="6" borderId="0" xfId="4" applyFont="1" applyFill="1" applyBorder="1" applyAlignment="1">
      <alignment horizontal="center" vertical="center" wrapText="1"/>
    </xf>
    <xf numFmtId="0" fontId="26" fillId="6" borderId="35" xfId="2"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41" xfId="2" applyFont="1" applyFill="1" applyBorder="1" applyAlignment="1">
      <alignment horizontal="center" vertical="center" wrapText="1"/>
    </xf>
    <xf numFmtId="0" fontId="26" fillId="6" borderId="35" xfId="2" applyFont="1" applyFill="1" applyBorder="1" applyAlignment="1">
      <alignment horizontal="center" vertical="center" wrapText="1"/>
    </xf>
    <xf numFmtId="0" fontId="25" fillId="6" borderId="3" xfId="2" applyFont="1" applyFill="1" applyBorder="1" applyAlignment="1">
      <alignment horizontal="center" vertical="center" wrapText="1"/>
    </xf>
    <xf numFmtId="164" fontId="25" fillId="6" borderId="3" xfId="4" applyFont="1" applyFill="1" applyBorder="1" applyAlignment="1">
      <alignment horizontal="center" vertical="center" wrapText="1"/>
    </xf>
    <xf numFmtId="14" fontId="25" fillId="6" borderId="3" xfId="2" applyNumberFormat="1" applyFont="1" applyFill="1" applyBorder="1" applyAlignment="1">
      <alignment horizontal="center" vertical="center" wrapText="1"/>
    </xf>
    <xf numFmtId="0" fontId="26" fillId="6" borderId="21" xfId="2" applyFont="1" applyFill="1" applyBorder="1" applyAlignment="1">
      <alignment horizontal="center" vertical="center" wrapText="1"/>
    </xf>
    <xf numFmtId="14" fontId="26" fillId="6" borderId="31" xfId="2" applyNumberFormat="1" applyFont="1" applyFill="1" applyBorder="1" applyAlignment="1">
      <alignment horizontal="center" vertical="center" wrapText="1"/>
    </xf>
    <xf numFmtId="14" fontId="26" fillId="6" borderId="11" xfId="1" applyNumberFormat="1" applyFont="1" applyFill="1" applyBorder="1" applyAlignment="1">
      <alignment horizontal="center" vertical="center" wrapText="1"/>
    </xf>
    <xf numFmtId="0" fontId="26" fillId="6" borderId="54" xfId="1" applyFont="1" applyFill="1" applyBorder="1" applyAlignment="1">
      <alignment horizontal="center" vertical="center" wrapText="1"/>
    </xf>
    <xf numFmtId="14" fontId="26" fillId="6" borderId="55" xfId="2" applyNumberFormat="1" applyFont="1" applyFill="1" applyBorder="1" applyAlignment="1">
      <alignment horizontal="center" vertical="center" wrapText="1"/>
    </xf>
    <xf numFmtId="164" fontId="26" fillId="6" borderId="3" xfId="4" applyFont="1" applyFill="1" applyBorder="1" applyAlignment="1">
      <alignment horizontal="center" vertical="center" wrapText="1"/>
    </xf>
    <xf numFmtId="14" fontId="26" fillId="6" borderId="3" xfId="2" applyNumberFormat="1" applyFont="1" applyFill="1" applyBorder="1" applyAlignment="1">
      <alignment horizontal="center" vertical="center" wrapText="1"/>
    </xf>
    <xf numFmtId="49" fontId="19" fillId="6" borderId="15" xfId="0" applyNumberFormat="1" applyFont="1" applyFill="1" applyBorder="1" applyAlignment="1">
      <alignment horizontal="left" vertical="center" wrapText="1"/>
    </xf>
    <xf numFmtId="0" fontId="23" fillId="6" borderId="0" xfId="1" applyFont="1" applyFill="1" applyBorder="1" applyAlignment="1">
      <alignment vertical="center" wrapText="1"/>
    </xf>
    <xf numFmtId="0" fontId="26" fillId="6" borderId="53" xfId="2" applyFont="1" applyFill="1" applyBorder="1" applyAlignment="1">
      <alignment horizontal="center" vertical="center" wrapText="1"/>
    </xf>
    <xf numFmtId="0" fontId="26" fillId="6" borderId="53" xfId="1" applyFont="1" applyFill="1" applyBorder="1" applyAlignment="1">
      <alignment horizontal="center" vertical="center" wrapText="1"/>
    </xf>
    <xf numFmtId="0" fontId="26" fillId="6" borderId="0" xfId="1" applyFont="1" applyFill="1" applyBorder="1" applyAlignment="1">
      <alignment horizontal="center" vertical="center" wrapText="1"/>
    </xf>
    <xf numFmtId="0" fontId="23" fillId="6" borderId="42" xfId="1" applyFont="1" applyFill="1" applyBorder="1" applyAlignment="1">
      <alignment horizontal="center" vertical="center" wrapText="1"/>
    </xf>
    <xf numFmtId="0" fontId="23" fillId="6" borderId="37" xfId="1" applyFont="1" applyFill="1" applyBorder="1" applyAlignment="1">
      <alignment vertical="center" wrapText="1"/>
    </xf>
    <xf numFmtId="0" fontId="23" fillId="6" borderId="37" xfId="1" applyFont="1" applyFill="1" applyBorder="1" applyAlignment="1">
      <alignment horizontal="center" vertical="center" wrapText="1"/>
    </xf>
    <xf numFmtId="0" fontId="26" fillId="6" borderId="0" xfId="0" applyFont="1" applyFill="1" applyAlignment="1">
      <alignment horizontal="center" vertical="center"/>
    </xf>
    <xf numFmtId="0" fontId="5" fillId="6" borderId="0" xfId="1" applyFont="1" applyFill="1" applyAlignment="1">
      <alignment horizontal="center" vertical="center" wrapText="1"/>
    </xf>
    <xf numFmtId="0" fontId="27" fillId="6" borderId="0" xfId="0" applyFont="1" applyFill="1" applyAlignment="1">
      <alignment horizontal="center"/>
    </xf>
    <xf numFmtId="0" fontId="27" fillId="6" borderId="0" xfId="1" applyFont="1" applyFill="1" applyAlignment="1">
      <alignment horizontal="center" vertical="center" wrapText="1"/>
    </xf>
    <xf numFmtId="0" fontId="23" fillId="6" borderId="39" xfId="1" applyFont="1" applyFill="1" applyBorder="1" applyAlignment="1">
      <alignment vertical="center" wrapText="1"/>
    </xf>
    <xf numFmtId="0" fontId="23" fillId="6" borderId="49" xfId="1" applyFont="1" applyFill="1" applyBorder="1" applyAlignment="1">
      <alignment horizontal="center" vertical="center" wrapText="1"/>
    </xf>
    <xf numFmtId="0" fontId="29" fillId="6" borderId="0" xfId="1" applyFont="1" applyFill="1" applyAlignment="1">
      <alignment horizontal="center" vertical="center" wrapText="1"/>
    </xf>
    <xf numFmtId="0" fontId="23" fillId="6" borderId="50" xfId="1" applyFont="1" applyFill="1" applyBorder="1" applyAlignment="1">
      <alignment horizontal="center" vertical="center" wrapText="1"/>
    </xf>
    <xf numFmtId="0" fontId="23" fillId="6" borderId="0" xfId="1" applyFont="1" applyFill="1" applyBorder="1" applyAlignment="1">
      <alignment horizontal="center" vertical="center" wrapText="1"/>
    </xf>
    <xf numFmtId="0" fontId="27" fillId="6" borderId="0" xfId="0" applyFont="1" applyFill="1"/>
    <xf numFmtId="0" fontId="30" fillId="6" borderId="0" xfId="0" applyFont="1" applyFill="1"/>
  </cellXfs>
  <cellStyles count="12">
    <cellStyle name="Cancel" xfId="1"/>
    <cellStyle name="Cancel 2" xfId="2"/>
    <cellStyle name="Euro" xfId="3"/>
    <cellStyle name="Millares" xfId="4" builtinId="3"/>
    <cellStyle name="Millares 2" xfId="5"/>
    <cellStyle name="Millares 3" xfId="6"/>
    <cellStyle name="Normal" xfId="0" builtinId="0"/>
    <cellStyle name="Normal 2" xfId="7"/>
    <cellStyle name="Normal 3" xfId="8"/>
    <cellStyle name="Normal 6" xfId="9"/>
    <cellStyle name="Normal 6 2" xfId="10"/>
    <cellStyle name="Porcentaje" xfId="11" builtinId="5"/>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1</xdr:row>
      <xdr:rowOff>342900</xdr:rowOff>
    </xdr:to>
    <xdr:pic>
      <xdr:nvPicPr>
        <xdr:cNvPr id="1044" name="Imagen 1" descr="LOGO-NUEVO-ESSALU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64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ES%20EJECUCION%20DE%20INVERSIONES\2017\Anexo%20Informe%20Ejecuci&#243;n%20de%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EXO 2"/>
      <sheetName val="ANEXO 2A"/>
      <sheetName val="ANEXO 1"/>
    </sheetNames>
    <sheetDataSet>
      <sheetData sheetId="0" refreshError="1"/>
      <sheetData sheetId="1" refreshError="1">
        <row r="9">
          <cell r="K9">
            <v>5890926.3399999999</v>
          </cell>
        </row>
        <row r="22">
          <cell r="K22">
            <v>0</v>
          </cell>
        </row>
      </sheetData>
      <sheetData sheetId="2" refreshError="1">
        <row r="7">
          <cell r="K7">
            <v>48000</v>
          </cell>
        </row>
        <row r="11">
          <cell r="K11">
            <v>0</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13"/>
  <sheetViews>
    <sheetView workbookViewId="0">
      <selection activeCell="F5" sqref="F5:F6"/>
    </sheetView>
  </sheetViews>
  <sheetFormatPr baseColWidth="10" defaultRowHeight="12.75" x14ac:dyDescent="0.2"/>
  <cols>
    <col min="2" max="2" width="35.140625" customWidth="1"/>
    <col min="5" max="5" width="12.85546875" customWidth="1"/>
    <col min="6" max="6" width="12.7109375" customWidth="1"/>
    <col min="7" max="7" width="33.28515625" customWidth="1"/>
  </cols>
  <sheetData>
    <row r="5" spans="2:7" ht="25.5" x14ac:dyDescent="0.2">
      <c r="B5" s="25" t="s">
        <v>20</v>
      </c>
      <c r="C5" s="25" t="s">
        <v>54</v>
      </c>
      <c r="D5" s="25" t="s">
        <v>93</v>
      </c>
      <c r="E5" s="29" t="s">
        <v>125</v>
      </c>
      <c r="F5" s="25" t="s">
        <v>25</v>
      </c>
      <c r="G5" s="25" t="s">
        <v>78</v>
      </c>
    </row>
    <row r="6" spans="2:7" ht="84.6" customHeight="1" x14ac:dyDescent="0.2">
      <c r="B6" s="3" t="s">
        <v>28</v>
      </c>
      <c r="C6" s="4">
        <v>5526271.46</v>
      </c>
      <c r="D6" s="4">
        <v>2210508.5840000003</v>
      </c>
      <c r="E6" s="24">
        <f>+C6-D6</f>
        <v>3315762.8759999997</v>
      </c>
      <c r="F6" s="8" t="s">
        <v>97</v>
      </c>
      <c r="G6" s="30" t="s">
        <v>106</v>
      </c>
    </row>
    <row r="7" spans="2:7" ht="60.6" customHeight="1" x14ac:dyDescent="0.2">
      <c r="B7" s="3" t="s">
        <v>65</v>
      </c>
      <c r="C7" s="4">
        <v>9523547</v>
      </c>
      <c r="D7" s="4">
        <v>1904709.4</v>
      </c>
      <c r="E7" s="24">
        <f>+C7-D7</f>
        <v>7618837.5999999996</v>
      </c>
      <c r="F7" s="6" t="s">
        <v>26</v>
      </c>
      <c r="G7" s="13" t="s">
        <v>130</v>
      </c>
    </row>
    <row r="8" spans="2:7" ht="102.6" customHeight="1" x14ac:dyDescent="0.2">
      <c r="B8" s="3" t="s">
        <v>6</v>
      </c>
      <c r="C8" s="4">
        <v>8365692</v>
      </c>
      <c r="D8" s="4">
        <f>+C8*0.2</f>
        <v>1673138.4000000001</v>
      </c>
      <c r="E8" s="24">
        <f>+C8-D8</f>
        <v>6692553.5999999996</v>
      </c>
      <c r="F8" s="8" t="s">
        <v>102</v>
      </c>
      <c r="G8" s="7" t="s">
        <v>131</v>
      </c>
    </row>
    <row r="9" spans="2:7" ht="18" customHeight="1" x14ac:dyDescent="0.2">
      <c r="B9" s="3" t="s">
        <v>128</v>
      </c>
      <c r="C9" s="4"/>
      <c r="D9" s="4"/>
      <c r="E9" s="24">
        <v>845084.59</v>
      </c>
      <c r="F9" s="8"/>
      <c r="G9" s="7"/>
    </row>
    <row r="10" spans="2:7" ht="21" customHeight="1" x14ac:dyDescent="0.2">
      <c r="B10" s="33" t="s">
        <v>129</v>
      </c>
      <c r="C10" s="32"/>
      <c r="D10" s="32"/>
      <c r="E10" s="31">
        <f>SUM(E6:E9)</f>
        <v>18472238.665999997</v>
      </c>
      <c r="F10" s="32"/>
      <c r="G10" s="32"/>
    </row>
    <row r="13" spans="2:7" x14ac:dyDescent="0.2">
      <c r="E13" s="27"/>
    </row>
  </sheetData>
  <phoneticPr fontId="11"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4"/>
  <sheetViews>
    <sheetView zoomScale="96" zoomScaleNormal="96" workbookViewId="0">
      <selection activeCell="F5" sqref="F5:F6"/>
    </sheetView>
  </sheetViews>
  <sheetFormatPr baseColWidth="10" defaultRowHeight="12.75" x14ac:dyDescent="0.2"/>
  <cols>
    <col min="2" max="2" width="4.5703125" style="5" customWidth="1"/>
    <col min="3" max="3" width="11" style="5" customWidth="1"/>
    <col min="4" max="4" width="32.140625" style="1" customWidth="1"/>
    <col min="5" max="5" width="9.140625" style="2" customWidth="1"/>
    <col min="6" max="6" width="9.5703125" style="2" customWidth="1"/>
    <col min="7" max="7" width="39" style="15" customWidth="1"/>
    <col min="8" max="8" width="23.7109375" style="15" customWidth="1"/>
    <col min="9" max="10" width="11" style="14" customWidth="1"/>
  </cols>
  <sheetData>
    <row r="2" spans="2:11" ht="15.6" customHeight="1" x14ac:dyDescent="0.2">
      <c r="B2" s="204"/>
      <c r="C2" s="204"/>
      <c r="D2" s="204"/>
      <c r="E2" s="204"/>
      <c r="F2" s="204"/>
      <c r="G2" s="204"/>
      <c r="H2"/>
      <c r="I2" s="9"/>
      <c r="J2" s="9"/>
    </row>
    <row r="3" spans="2:11" ht="21.75" customHeight="1" x14ac:dyDescent="0.2">
      <c r="B3" s="204" t="s">
        <v>287</v>
      </c>
      <c r="C3" s="204"/>
      <c r="D3" s="204"/>
      <c r="E3" s="204"/>
      <c r="F3" s="204"/>
      <c r="G3" s="204"/>
      <c r="H3" s="204"/>
      <c r="I3" s="9"/>
      <c r="J3" s="9"/>
    </row>
    <row r="5" spans="2:11" ht="33" customHeight="1" x14ac:dyDescent="0.2">
      <c r="B5" s="34" t="s">
        <v>23</v>
      </c>
      <c r="C5" s="34" t="s">
        <v>132</v>
      </c>
      <c r="D5" s="34" t="s">
        <v>20</v>
      </c>
      <c r="E5" s="34" t="s">
        <v>54</v>
      </c>
      <c r="F5" s="34" t="s">
        <v>224</v>
      </c>
      <c r="G5" s="35" t="s">
        <v>225</v>
      </c>
      <c r="H5" s="35" t="s">
        <v>223</v>
      </c>
      <c r="I5" s="35" t="s">
        <v>32</v>
      </c>
      <c r="J5" s="35"/>
    </row>
    <row r="6" spans="2:11" ht="68.45" customHeight="1" x14ac:dyDescent="0.2">
      <c r="B6" s="36">
        <v>1</v>
      </c>
      <c r="C6" s="37" t="s">
        <v>133</v>
      </c>
      <c r="D6" s="38" t="s">
        <v>134</v>
      </c>
      <c r="E6" s="39">
        <v>562500</v>
      </c>
      <c r="F6" s="39">
        <v>100000</v>
      </c>
      <c r="G6" s="38" t="s">
        <v>209</v>
      </c>
      <c r="H6" s="45" t="s">
        <v>234</v>
      </c>
      <c r="I6" s="46"/>
      <c r="J6" s="46"/>
    </row>
    <row r="7" spans="2:11" s="55" customFormat="1" ht="112.9" customHeight="1" x14ac:dyDescent="0.2">
      <c r="B7" s="47">
        <v>2</v>
      </c>
      <c r="C7" s="48" t="s">
        <v>133</v>
      </c>
      <c r="D7" s="51" t="s">
        <v>135</v>
      </c>
      <c r="E7" s="52">
        <v>0</v>
      </c>
      <c r="F7" s="52">
        <v>0</v>
      </c>
      <c r="G7" s="51" t="s">
        <v>226</v>
      </c>
      <c r="H7" s="53" t="s">
        <v>227</v>
      </c>
      <c r="I7" s="54"/>
      <c r="J7" s="54"/>
    </row>
    <row r="8" spans="2:11" ht="41.45" customHeight="1" x14ac:dyDescent="0.2">
      <c r="B8" s="36">
        <v>3</v>
      </c>
      <c r="C8" s="37" t="s">
        <v>133</v>
      </c>
      <c r="D8" s="38" t="s">
        <v>136</v>
      </c>
      <c r="E8" s="39">
        <v>464035</v>
      </c>
      <c r="F8" s="39">
        <v>389400</v>
      </c>
      <c r="G8" s="38" t="s">
        <v>190</v>
      </c>
      <c r="H8" s="45" t="s">
        <v>228</v>
      </c>
      <c r="I8" s="37" t="s">
        <v>229</v>
      </c>
      <c r="J8" s="37"/>
    </row>
    <row r="9" spans="2:11" ht="38.450000000000003" customHeight="1" x14ac:dyDescent="0.2">
      <c r="B9" s="36">
        <v>4</v>
      </c>
      <c r="C9" s="37" t="s">
        <v>137</v>
      </c>
      <c r="D9" s="38" t="s">
        <v>138</v>
      </c>
      <c r="E9" s="39">
        <v>0</v>
      </c>
      <c r="F9" s="39">
        <v>0</v>
      </c>
      <c r="G9" s="38" t="s">
        <v>184</v>
      </c>
      <c r="H9" s="45" t="s">
        <v>230</v>
      </c>
      <c r="I9" s="37"/>
      <c r="J9" s="37"/>
    </row>
    <row r="10" spans="2:11" ht="56.45" customHeight="1" x14ac:dyDescent="0.2">
      <c r="B10" s="36">
        <v>5</v>
      </c>
      <c r="C10" s="37" t="s">
        <v>139</v>
      </c>
      <c r="D10" s="38" t="s">
        <v>140</v>
      </c>
      <c r="E10" s="39">
        <v>343950.65</v>
      </c>
      <c r="F10" s="39">
        <v>294952.09000000003</v>
      </c>
      <c r="G10" s="38" t="s">
        <v>189</v>
      </c>
      <c r="H10" s="45" t="s">
        <v>231</v>
      </c>
      <c r="I10" s="37" t="s">
        <v>229</v>
      </c>
      <c r="J10" s="37"/>
    </row>
    <row r="11" spans="2:11" ht="69.599999999999994" customHeight="1" x14ac:dyDescent="0.2">
      <c r="B11" s="36">
        <v>6</v>
      </c>
      <c r="C11" s="37" t="s">
        <v>139</v>
      </c>
      <c r="D11" s="38" t="s">
        <v>141</v>
      </c>
      <c r="E11" s="39">
        <v>0</v>
      </c>
      <c r="F11" s="39">
        <v>55000</v>
      </c>
      <c r="G11" s="38" t="s">
        <v>197</v>
      </c>
      <c r="H11" s="45" t="s">
        <v>232</v>
      </c>
      <c r="I11" s="37" t="s">
        <v>233</v>
      </c>
      <c r="J11" s="37"/>
    </row>
    <row r="12" spans="2:11" ht="67.5" x14ac:dyDescent="0.2">
      <c r="B12" s="36">
        <v>7</v>
      </c>
      <c r="C12" s="37" t="s">
        <v>142</v>
      </c>
      <c r="D12" s="38" t="s">
        <v>143</v>
      </c>
      <c r="E12" s="39">
        <v>0</v>
      </c>
      <c r="F12" s="39">
        <v>359000</v>
      </c>
      <c r="G12" s="38" t="s">
        <v>198</v>
      </c>
      <c r="H12" s="45" t="s">
        <v>235</v>
      </c>
      <c r="I12" s="37" t="s">
        <v>233</v>
      </c>
      <c r="J12" s="37"/>
    </row>
    <row r="13" spans="2:11" ht="71.45" customHeight="1" x14ac:dyDescent="0.2">
      <c r="B13" s="36">
        <v>8</v>
      </c>
      <c r="C13" s="37" t="s">
        <v>144</v>
      </c>
      <c r="D13" s="38" t="s">
        <v>145</v>
      </c>
      <c r="E13" s="39">
        <v>0</v>
      </c>
      <c r="F13" s="39">
        <v>66000</v>
      </c>
      <c r="G13" s="38" t="s">
        <v>199</v>
      </c>
      <c r="H13" s="45" t="s">
        <v>232</v>
      </c>
      <c r="I13" s="48"/>
      <c r="J13" s="48"/>
    </row>
    <row r="14" spans="2:11" ht="35.450000000000003" customHeight="1" x14ac:dyDescent="0.2">
      <c r="B14" s="36">
        <v>9</v>
      </c>
      <c r="C14" s="37" t="s">
        <v>144</v>
      </c>
      <c r="D14" s="38" t="s">
        <v>146</v>
      </c>
      <c r="E14" s="39">
        <v>0</v>
      </c>
      <c r="F14" s="39">
        <v>66000</v>
      </c>
      <c r="G14" s="38" t="s">
        <v>210</v>
      </c>
      <c r="H14" s="45" t="s">
        <v>236</v>
      </c>
      <c r="I14" s="37" t="s">
        <v>233</v>
      </c>
      <c r="J14" s="37"/>
      <c r="K14">
        <v>39900</v>
      </c>
    </row>
    <row r="15" spans="2:11" ht="71.45" customHeight="1" x14ac:dyDescent="0.2">
      <c r="B15" s="36">
        <v>10</v>
      </c>
      <c r="C15" s="37" t="s">
        <v>147</v>
      </c>
      <c r="D15" s="38" t="s">
        <v>148</v>
      </c>
      <c r="E15" s="39">
        <v>647178.41</v>
      </c>
      <c r="F15" s="39">
        <v>131272.73000000001</v>
      </c>
      <c r="G15" s="38" t="s">
        <v>213</v>
      </c>
      <c r="H15" s="45" t="s">
        <v>237</v>
      </c>
      <c r="I15" s="37"/>
      <c r="J15" s="37"/>
      <c r="K15">
        <v>9</v>
      </c>
    </row>
    <row r="16" spans="2:11" ht="72.599999999999994" customHeight="1" x14ac:dyDescent="0.2">
      <c r="B16" s="36">
        <v>11</v>
      </c>
      <c r="C16" s="37" t="s">
        <v>149</v>
      </c>
      <c r="D16" s="38" t="s">
        <v>150</v>
      </c>
      <c r="E16" s="39">
        <v>642216.24</v>
      </c>
      <c r="F16" s="39">
        <v>210000</v>
      </c>
      <c r="G16" s="38" t="s">
        <v>214</v>
      </c>
      <c r="H16" s="45" t="s">
        <v>239</v>
      </c>
      <c r="I16" s="37" t="s">
        <v>238</v>
      </c>
      <c r="J16" s="37"/>
      <c r="K16">
        <f>+K14*K15</f>
        <v>359100</v>
      </c>
    </row>
    <row r="17" spans="2:11" ht="34.9" customHeight="1" x14ac:dyDescent="0.2">
      <c r="B17" s="36">
        <v>12</v>
      </c>
      <c r="C17" s="37" t="s">
        <v>149</v>
      </c>
      <c r="D17" s="38" t="s">
        <v>151</v>
      </c>
      <c r="E17" s="39">
        <v>0</v>
      </c>
      <c r="F17" s="39">
        <v>66000</v>
      </c>
      <c r="G17" s="38" t="s">
        <v>191</v>
      </c>
      <c r="H17" s="45" t="s">
        <v>236</v>
      </c>
      <c r="I17" s="37" t="s">
        <v>233</v>
      </c>
      <c r="J17" s="37"/>
      <c r="K17">
        <v>400</v>
      </c>
    </row>
    <row r="18" spans="2:11" ht="32.450000000000003" customHeight="1" x14ac:dyDescent="0.2">
      <c r="B18" s="36">
        <v>13</v>
      </c>
      <c r="C18" s="37" t="s">
        <v>152</v>
      </c>
      <c r="D18" s="38" t="s">
        <v>153</v>
      </c>
      <c r="E18" s="39">
        <v>749038.88</v>
      </c>
      <c r="F18" s="39">
        <v>151327.85999999999</v>
      </c>
      <c r="G18" s="38" t="s">
        <v>215</v>
      </c>
      <c r="H18" s="38" t="s">
        <v>241</v>
      </c>
      <c r="I18" s="37"/>
      <c r="J18" s="37"/>
    </row>
    <row r="19" spans="2:11" ht="84" customHeight="1" x14ac:dyDescent="0.2">
      <c r="B19" s="36">
        <v>14</v>
      </c>
      <c r="C19" s="37" t="s">
        <v>154</v>
      </c>
      <c r="D19" s="38" t="s">
        <v>155</v>
      </c>
      <c r="E19" s="39">
        <v>0</v>
      </c>
      <c r="F19" s="39">
        <v>83700</v>
      </c>
      <c r="G19" s="38" t="s">
        <v>242</v>
      </c>
      <c r="H19" s="45" t="s">
        <v>236</v>
      </c>
      <c r="I19" s="37"/>
      <c r="J19" s="37"/>
    </row>
    <row r="20" spans="2:11" ht="68.45" customHeight="1" x14ac:dyDescent="0.2">
      <c r="B20" s="36">
        <v>15</v>
      </c>
      <c r="C20" s="37" t="s">
        <v>156</v>
      </c>
      <c r="D20" s="38" t="s">
        <v>157</v>
      </c>
      <c r="E20" s="39">
        <v>0</v>
      </c>
      <c r="F20" s="39">
        <v>0</v>
      </c>
      <c r="G20" s="38" t="s">
        <v>200</v>
      </c>
      <c r="H20" s="38"/>
      <c r="I20" s="37" t="s">
        <v>243</v>
      </c>
      <c r="J20" s="37"/>
    </row>
    <row r="21" spans="2:11" s="55" customFormat="1" ht="41.45" customHeight="1" x14ac:dyDescent="0.2">
      <c r="B21" s="47">
        <v>16</v>
      </c>
      <c r="C21" s="48" t="s">
        <v>156</v>
      </c>
      <c r="D21" s="51" t="s">
        <v>158</v>
      </c>
      <c r="E21" s="52">
        <v>364500</v>
      </c>
      <c r="F21" s="52">
        <v>0</v>
      </c>
      <c r="G21" s="51" t="s">
        <v>244</v>
      </c>
      <c r="H21" s="51"/>
      <c r="I21" s="48"/>
      <c r="J21" s="48"/>
    </row>
    <row r="22" spans="2:11" ht="43.9" customHeight="1" x14ac:dyDescent="0.2">
      <c r="B22" s="36">
        <v>17</v>
      </c>
      <c r="C22" s="37" t="s">
        <v>156</v>
      </c>
      <c r="D22" s="38" t="s">
        <v>159</v>
      </c>
      <c r="E22" s="39">
        <v>507644</v>
      </c>
      <c r="F22" s="39">
        <v>280000</v>
      </c>
      <c r="G22" s="38" t="s">
        <v>192</v>
      </c>
      <c r="H22" s="45" t="s">
        <v>245</v>
      </c>
      <c r="I22" s="37" t="s">
        <v>229</v>
      </c>
      <c r="J22" s="37"/>
    </row>
    <row r="23" spans="2:11" ht="70.150000000000006" customHeight="1" x14ac:dyDescent="0.2">
      <c r="B23" s="36">
        <v>18</v>
      </c>
      <c r="C23" s="37" t="s">
        <v>160</v>
      </c>
      <c r="D23" s="38" t="s">
        <v>161</v>
      </c>
      <c r="E23" s="39">
        <v>0</v>
      </c>
      <c r="F23" s="39">
        <v>55000</v>
      </c>
      <c r="G23" s="38" t="s">
        <v>201</v>
      </c>
      <c r="H23" s="45" t="s">
        <v>246</v>
      </c>
      <c r="I23" s="37" t="s">
        <v>247</v>
      </c>
      <c r="J23" s="37"/>
    </row>
    <row r="24" spans="2:11" ht="42.75" customHeight="1" x14ac:dyDescent="0.2">
      <c r="B24" s="36">
        <v>19</v>
      </c>
      <c r="C24" s="37" t="s">
        <v>162</v>
      </c>
      <c r="D24" s="38" t="s">
        <v>163</v>
      </c>
      <c r="E24" s="39">
        <v>236700</v>
      </c>
      <c r="F24" s="39">
        <v>23000</v>
      </c>
      <c r="G24" s="38" t="s">
        <v>220</v>
      </c>
      <c r="H24" s="38" t="s">
        <v>248</v>
      </c>
      <c r="I24" s="37"/>
      <c r="J24" s="37"/>
    </row>
    <row r="25" spans="2:11" ht="42.6" customHeight="1" x14ac:dyDescent="0.2">
      <c r="B25" s="36">
        <v>20</v>
      </c>
      <c r="C25" s="37" t="s">
        <v>164</v>
      </c>
      <c r="D25" s="38" t="s">
        <v>165</v>
      </c>
      <c r="E25" s="39">
        <v>343891.51</v>
      </c>
      <c r="F25" s="39">
        <v>294901.38</v>
      </c>
      <c r="G25" s="38" t="s">
        <v>193</v>
      </c>
      <c r="H25" s="38"/>
      <c r="I25" s="37" t="s">
        <v>229</v>
      </c>
      <c r="J25" s="37"/>
    </row>
    <row r="26" spans="2:11" ht="58.9" customHeight="1" x14ac:dyDescent="0.2">
      <c r="B26" s="36">
        <v>21</v>
      </c>
      <c r="C26" s="37" t="s">
        <v>166</v>
      </c>
      <c r="D26" s="38" t="s">
        <v>167</v>
      </c>
      <c r="E26" s="39">
        <v>553122.69999999995</v>
      </c>
      <c r="F26" s="39">
        <v>121756</v>
      </c>
      <c r="G26" s="38" t="s">
        <v>216</v>
      </c>
      <c r="H26" s="38" t="s">
        <v>241</v>
      </c>
      <c r="I26" s="37"/>
      <c r="J26" s="37"/>
    </row>
    <row r="27" spans="2:11" ht="58.9" customHeight="1" x14ac:dyDescent="0.2">
      <c r="B27" s="36">
        <v>22</v>
      </c>
      <c r="C27" s="37" t="s">
        <v>168</v>
      </c>
      <c r="D27" s="38" t="s">
        <v>169</v>
      </c>
      <c r="E27" s="39">
        <v>0</v>
      </c>
      <c r="F27" s="39">
        <v>0</v>
      </c>
      <c r="G27" s="38" t="s">
        <v>204</v>
      </c>
      <c r="H27" s="45" t="s">
        <v>249</v>
      </c>
      <c r="I27" s="37" t="s">
        <v>250</v>
      </c>
      <c r="J27" s="37"/>
    </row>
    <row r="28" spans="2:11" ht="57.6" customHeight="1" x14ac:dyDescent="0.2">
      <c r="B28" s="36">
        <v>23</v>
      </c>
      <c r="C28" s="37" t="s">
        <v>170</v>
      </c>
      <c r="D28" s="38" t="s">
        <v>171</v>
      </c>
      <c r="E28" s="39">
        <v>0</v>
      </c>
      <c r="F28" s="39">
        <v>0</v>
      </c>
      <c r="G28" s="38" t="s">
        <v>187</v>
      </c>
      <c r="H28" s="45" t="s">
        <v>230</v>
      </c>
      <c r="I28" s="37"/>
      <c r="J28" s="37"/>
    </row>
    <row r="29" spans="2:11" ht="70.900000000000006" customHeight="1" x14ac:dyDescent="0.2">
      <c r="B29" s="36">
        <v>24</v>
      </c>
      <c r="C29" s="37" t="s">
        <v>170</v>
      </c>
      <c r="D29" s="38" t="s">
        <v>172</v>
      </c>
      <c r="E29" s="39">
        <v>0</v>
      </c>
      <c r="F29" s="39">
        <v>359000</v>
      </c>
      <c r="G29" s="38" t="s">
        <v>194</v>
      </c>
      <c r="H29" s="45" t="s">
        <v>251</v>
      </c>
      <c r="I29" s="37" t="s">
        <v>233</v>
      </c>
      <c r="J29" s="37"/>
    </row>
    <row r="30" spans="2:11" ht="33" customHeight="1" x14ac:dyDescent="0.2">
      <c r="B30" s="36">
        <v>25</v>
      </c>
      <c r="C30" s="37" t="s">
        <v>170</v>
      </c>
      <c r="D30" s="38" t="s">
        <v>141</v>
      </c>
      <c r="E30" s="39">
        <v>0</v>
      </c>
      <c r="F30" s="39">
        <v>90000</v>
      </c>
      <c r="G30" s="38" t="s">
        <v>219</v>
      </c>
      <c r="H30" s="45" t="s">
        <v>236</v>
      </c>
      <c r="I30" s="37" t="s">
        <v>229</v>
      </c>
      <c r="J30" s="37"/>
    </row>
    <row r="31" spans="2:11" ht="33.6" customHeight="1" x14ac:dyDescent="0.2">
      <c r="B31" s="36">
        <v>26</v>
      </c>
      <c r="C31" s="37" t="s">
        <v>173</v>
      </c>
      <c r="D31" s="38" t="s">
        <v>174</v>
      </c>
      <c r="E31" s="39">
        <v>834512</v>
      </c>
      <c r="F31" s="39">
        <v>454237.5</v>
      </c>
      <c r="G31" s="38" t="s">
        <v>195</v>
      </c>
      <c r="H31" s="38"/>
      <c r="I31" s="37" t="s">
        <v>229</v>
      </c>
      <c r="J31" s="37"/>
    </row>
    <row r="32" spans="2:11" s="55" customFormat="1" ht="59.45" customHeight="1" x14ac:dyDescent="0.2">
      <c r="B32" s="47">
        <v>27</v>
      </c>
      <c r="C32" s="48" t="s">
        <v>175</v>
      </c>
      <c r="D32" s="51" t="s">
        <v>176</v>
      </c>
      <c r="E32" s="52">
        <v>407480.07</v>
      </c>
      <c r="F32" s="52">
        <v>217138</v>
      </c>
      <c r="G32" s="51" t="s">
        <v>203</v>
      </c>
      <c r="H32" s="53" t="s">
        <v>252</v>
      </c>
      <c r="I32" s="48"/>
      <c r="J32" s="48"/>
    </row>
    <row r="33" spans="2:10" ht="60.6" customHeight="1" x14ac:dyDescent="0.2">
      <c r="B33" s="36">
        <v>28</v>
      </c>
      <c r="C33" s="37" t="s">
        <v>175</v>
      </c>
      <c r="D33" s="38" t="s">
        <v>177</v>
      </c>
      <c r="E33" s="39">
        <v>20000</v>
      </c>
      <c r="F33" s="39">
        <v>299550</v>
      </c>
      <c r="G33" s="38" t="s">
        <v>202</v>
      </c>
      <c r="H33" s="38"/>
      <c r="I33" s="37" t="s">
        <v>233</v>
      </c>
      <c r="J33" s="37"/>
    </row>
    <row r="34" spans="2:10" ht="75" customHeight="1" x14ac:dyDescent="0.2">
      <c r="B34" s="36">
        <v>29</v>
      </c>
      <c r="C34" s="37" t="s">
        <v>175</v>
      </c>
      <c r="D34" s="38" t="s">
        <v>178</v>
      </c>
      <c r="E34" s="39">
        <v>777007.57</v>
      </c>
      <c r="F34" s="39">
        <v>332000</v>
      </c>
      <c r="G34" s="38" t="s">
        <v>217</v>
      </c>
      <c r="H34" s="45" t="s">
        <v>239</v>
      </c>
      <c r="I34" s="37" t="s">
        <v>238</v>
      </c>
      <c r="J34" s="37"/>
    </row>
    <row r="35" spans="2:10" ht="82.15" customHeight="1" x14ac:dyDescent="0.2">
      <c r="B35" s="36">
        <v>30</v>
      </c>
      <c r="C35" s="37" t="s">
        <v>175</v>
      </c>
      <c r="D35" s="38" t="s">
        <v>185</v>
      </c>
      <c r="E35" s="39">
        <v>0</v>
      </c>
      <c r="F35" s="39">
        <v>359000</v>
      </c>
      <c r="G35" s="38" t="s">
        <v>196</v>
      </c>
      <c r="H35" s="38" t="s">
        <v>253</v>
      </c>
      <c r="I35" s="37" t="s">
        <v>254</v>
      </c>
      <c r="J35" s="37"/>
    </row>
    <row r="36" spans="2:10" ht="43.15" customHeight="1" x14ac:dyDescent="0.2">
      <c r="B36" s="36">
        <v>31</v>
      </c>
      <c r="C36" s="37" t="s">
        <v>179</v>
      </c>
      <c r="D36" s="38" t="s">
        <v>180</v>
      </c>
      <c r="E36" s="39">
        <v>713702.38</v>
      </c>
      <c r="F36" s="39">
        <v>182449</v>
      </c>
      <c r="G36" s="38" t="s">
        <v>218</v>
      </c>
      <c r="H36" s="38" t="s">
        <v>241</v>
      </c>
      <c r="I36" s="37"/>
      <c r="J36" s="37"/>
    </row>
    <row r="37" spans="2:10" ht="58.15" customHeight="1" x14ac:dyDescent="0.2">
      <c r="B37" s="36">
        <v>32</v>
      </c>
      <c r="C37" s="41" t="s">
        <v>181</v>
      </c>
      <c r="D37" s="42" t="s">
        <v>182</v>
      </c>
      <c r="E37" s="39">
        <v>0</v>
      </c>
      <c r="F37" s="39">
        <v>0</v>
      </c>
      <c r="G37" s="38" t="s">
        <v>188</v>
      </c>
      <c r="H37" s="45" t="s">
        <v>230</v>
      </c>
      <c r="I37" s="37"/>
      <c r="J37" s="37"/>
    </row>
    <row r="38" spans="2:10" ht="61.15" customHeight="1" x14ac:dyDescent="0.2">
      <c r="B38" s="36">
        <v>33</v>
      </c>
      <c r="C38" s="41" t="s">
        <v>181</v>
      </c>
      <c r="D38" s="42" t="s">
        <v>183</v>
      </c>
      <c r="E38" s="39">
        <v>0</v>
      </c>
      <c r="F38" s="39">
        <v>0</v>
      </c>
      <c r="G38" s="38" t="s">
        <v>186</v>
      </c>
      <c r="H38" s="38"/>
      <c r="I38" s="37" t="s">
        <v>255</v>
      </c>
      <c r="J38" s="37"/>
    </row>
    <row r="39" spans="2:10" ht="22.15" customHeight="1" x14ac:dyDescent="0.2">
      <c r="B39" s="36"/>
      <c r="C39" s="36"/>
      <c r="D39" s="43" t="s">
        <v>284</v>
      </c>
      <c r="E39" s="44">
        <f>SUM(E6:E38)</f>
        <v>8167479.4100000001</v>
      </c>
      <c r="F39" s="44">
        <f>SUM(F6:F38)</f>
        <v>5040684.5600000005</v>
      </c>
      <c r="G39" s="40"/>
      <c r="H39" s="40"/>
      <c r="I39" s="47"/>
      <c r="J39" s="47"/>
    </row>
    <row r="40" spans="2:10" ht="9.6" customHeight="1" x14ac:dyDescent="0.2"/>
    <row r="41" spans="2:10" ht="20.45" customHeight="1" x14ac:dyDescent="0.2">
      <c r="B41" s="204" t="s">
        <v>260</v>
      </c>
      <c r="C41" s="204"/>
      <c r="D41" s="204"/>
      <c r="E41" s="204"/>
      <c r="F41" s="204"/>
      <c r="G41" s="204"/>
      <c r="H41"/>
      <c r="I41" s="9"/>
      <c r="J41" s="9"/>
    </row>
    <row r="43" spans="2:10" ht="41.45" customHeight="1" x14ac:dyDescent="0.2">
      <c r="B43" s="34" t="s">
        <v>23</v>
      </c>
      <c r="C43" s="34" t="s">
        <v>132</v>
      </c>
      <c r="D43" s="34" t="s">
        <v>20</v>
      </c>
      <c r="E43" s="34" t="s">
        <v>54</v>
      </c>
      <c r="F43" s="34" t="s">
        <v>263</v>
      </c>
      <c r="G43" s="35" t="s">
        <v>205</v>
      </c>
      <c r="H43" s="35"/>
      <c r="I43" s="35"/>
      <c r="J43" s="35"/>
    </row>
    <row r="44" spans="2:10" ht="59.45" customHeight="1" x14ac:dyDescent="0.2">
      <c r="B44" s="36">
        <v>1</v>
      </c>
      <c r="C44" s="37" t="s">
        <v>207</v>
      </c>
      <c r="D44" s="38" t="s">
        <v>206</v>
      </c>
      <c r="E44" s="39">
        <v>0</v>
      </c>
      <c r="F44" s="39">
        <v>55000</v>
      </c>
      <c r="G44" s="40" t="s">
        <v>208</v>
      </c>
      <c r="H44" s="40" t="s">
        <v>240</v>
      </c>
      <c r="I44" s="47"/>
      <c r="J44" s="47"/>
    </row>
    <row r="45" spans="2:10" ht="25.15" customHeight="1" x14ac:dyDescent="0.2">
      <c r="B45" s="36">
        <v>2</v>
      </c>
      <c r="C45" s="37" t="s">
        <v>149</v>
      </c>
      <c r="D45" s="38" t="s">
        <v>212</v>
      </c>
      <c r="E45" s="39">
        <v>0</v>
      </c>
      <c r="F45" s="39">
        <v>55000</v>
      </c>
      <c r="G45" s="40" t="s">
        <v>211</v>
      </c>
      <c r="H45" s="40" t="s">
        <v>240</v>
      </c>
      <c r="I45" s="47"/>
      <c r="J45" s="47"/>
    </row>
    <row r="46" spans="2:10" ht="32.25" customHeight="1" x14ac:dyDescent="0.2">
      <c r="B46" s="36">
        <v>3</v>
      </c>
      <c r="C46" s="37" t="s">
        <v>221</v>
      </c>
      <c r="D46" s="38" t="s">
        <v>261</v>
      </c>
      <c r="E46" s="39">
        <v>0</v>
      </c>
      <c r="F46" s="39">
        <v>30000</v>
      </c>
      <c r="G46" s="40"/>
      <c r="H46" s="40" t="s">
        <v>265</v>
      </c>
      <c r="I46" s="47"/>
      <c r="J46" s="47"/>
    </row>
    <row r="47" spans="2:10" ht="30" customHeight="1" x14ac:dyDescent="0.2">
      <c r="B47" s="36">
        <v>4</v>
      </c>
      <c r="C47" s="37" t="s">
        <v>149</v>
      </c>
      <c r="D47" s="38" t="s">
        <v>264</v>
      </c>
      <c r="E47" s="39">
        <v>0</v>
      </c>
      <c r="F47" s="39">
        <v>100000</v>
      </c>
      <c r="G47" s="40"/>
      <c r="H47" s="40" t="s">
        <v>266</v>
      </c>
      <c r="I47" s="47"/>
      <c r="J47" s="47"/>
    </row>
    <row r="48" spans="2:10" ht="26.25" customHeight="1" x14ac:dyDescent="0.2">
      <c r="B48" s="36">
        <v>5</v>
      </c>
      <c r="C48" s="37" t="s">
        <v>156</v>
      </c>
      <c r="D48" s="38" t="s">
        <v>262</v>
      </c>
      <c r="E48" s="39">
        <v>0</v>
      </c>
      <c r="F48" s="39">
        <v>54000</v>
      </c>
      <c r="G48" s="40"/>
      <c r="H48" s="40" t="s">
        <v>267</v>
      </c>
      <c r="I48" s="47"/>
      <c r="J48" s="47"/>
    </row>
    <row r="49" spans="2:10" ht="26.25" customHeight="1" x14ac:dyDescent="0.2">
      <c r="B49" s="36">
        <v>6</v>
      </c>
      <c r="C49" s="37" t="s">
        <v>133</v>
      </c>
      <c r="D49" s="38" t="s">
        <v>256</v>
      </c>
      <c r="E49" s="39">
        <v>0</v>
      </c>
      <c r="F49" s="39">
        <v>150000</v>
      </c>
      <c r="G49" s="40" t="s">
        <v>257</v>
      </c>
      <c r="H49" s="40" t="s">
        <v>258</v>
      </c>
      <c r="I49" s="47"/>
      <c r="J49" s="47"/>
    </row>
    <row r="50" spans="2:10" ht="26.25" customHeight="1" x14ac:dyDescent="0.2">
      <c r="B50" s="36">
        <v>7</v>
      </c>
      <c r="C50" s="37" t="s">
        <v>162</v>
      </c>
      <c r="D50" s="38" t="s">
        <v>222</v>
      </c>
      <c r="E50" s="39">
        <v>0</v>
      </c>
      <c r="F50" s="39">
        <v>15000</v>
      </c>
      <c r="G50" s="40"/>
      <c r="H50" s="40" t="s">
        <v>267</v>
      </c>
      <c r="I50" s="47"/>
      <c r="J50" s="47"/>
    </row>
    <row r="51" spans="2:10" ht="26.25" customHeight="1" x14ac:dyDescent="0.2">
      <c r="B51" s="36">
        <v>8</v>
      </c>
      <c r="C51" s="37" t="s">
        <v>181</v>
      </c>
      <c r="D51" s="38" t="s">
        <v>259</v>
      </c>
      <c r="E51" s="39">
        <v>0</v>
      </c>
      <c r="F51" s="39">
        <v>0</v>
      </c>
      <c r="G51" s="40"/>
      <c r="H51" s="40"/>
      <c r="I51" s="47"/>
      <c r="J51" s="47"/>
    </row>
    <row r="52" spans="2:10" ht="22.15" customHeight="1" x14ac:dyDescent="0.2">
      <c r="B52" s="36"/>
      <c r="C52" s="36"/>
      <c r="D52" s="43" t="s">
        <v>284</v>
      </c>
      <c r="E52" s="44">
        <f>SUM(E44:E51)</f>
        <v>0</v>
      </c>
      <c r="F52" s="44">
        <f>SUM(F44:F51)</f>
        <v>459000</v>
      </c>
      <c r="G52" s="40"/>
      <c r="H52" s="40"/>
      <c r="I52" s="47"/>
      <c r="J52" s="47"/>
    </row>
    <row r="53" spans="2:10" ht="18" customHeight="1" x14ac:dyDescent="0.2">
      <c r="B53" s="60"/>
      <c r="C53" s="60"/>
      <c r="D53" s="61" t="s">
        <v>285</v>
      </c>
      <c r="E53" s="44">
        <f>+E39+E52</f>
        <v>8167479.4100000001</v>
      </c>
      <c r="F53" s="44">
        <f>+F39+F52</f>
        <v>5499684.5600000005</v>
      </c>
    </row>
    <row r="54" spans="2:10" ht="13.5" x14ac:dyDescent="0.2">
      <c r="B54" s="60"/>
      <c r="C54" s="60"/>
      <c r="D54" s="61" t="s">
        <v>286</v>
      </c>
      <c r="E54" s="62"/>
      <c r="F54" s="63">
        <f>+E53-F53</f>
        <v>2667794.8499999996</v>
      </c>
    </row>
  </sheetData>
  <mergeCells count="3">
    <mergeCell ref="B41:G41"/>
    <mergeCell ref="B2:G2"/>
    <mergeCell ref="B3:H3"/>
  </mergeCells>
  <phoneticPr fontId="11" type="noConversion"/>
  <pageMargins left="0.54" right="0.25" top="0.2" bottom="0.28999999999999998" header="0"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7"/>
  <sheetViews>
    <sheetView workbookViewId="0">
      <selection activeCell="F5" sqref="F5:F6"/>
    </sheetView>
  </sheetViews>
  <sheetFormatPr baseColWidth="10" defaultRowHeight="12.75" x14ac:dyDescent="0.2"/>
  <cols>
    <col min="2" max="2" width="26.7109375" customWidth="1"/>
    <col min="3" max="3" width="16.28515625" customWidth="1"/>
    <col min="4" max="4" width="17" customWidth="1"/>
    <col min="5" max="5" width="14.7109375" customWidth="1"/>
    <col min="6" max="6" width="0" hidden="1" customWidth="1"/>
    <col min="7" max="7" width="12" hidden="1" customWidth="1"/>
    <col min="8" max="8" width="7.85546875" style="17" hidden="1" customWidth="1"/>
    <col min="9" max="9" width="0" hidden="1" customWidth="1"/>
    <col min="10" max="10" width="5.42578125" customWidth="1"/>
    <col min="11" max="11" width="11.7109375" bestFit="1" customWidth="1"/>
  </cols>
  <sheetData>
    <row r="2" spans="2:10" x14ac:dyDescent="0.2">
      <c r="B2" s="207" t="s">
        <v>69</v>
      </c>
      <c r="C2" s="207"/>
      <c r="D2" s="207"/>
      <c r="E2" s="207"/>
      <c r="F2" s="207"/>
      <c r="G2" s="207"/>
      <c r="H2" s="207"/>
    </row>
    <row r="3" spans="2:10" x14ac:dyDescent="0.2">
      <c r="C3" s="9"/>
    </row>
    <row r="4" spans="2:10" ht="18" customHeight="1" x14ac:dyDescent="0.2">
      <c r="B4" s="205" t="s">
        <v>70</v>
      </c>
      <c r="C4" s="205" t="s">
        <v>54</v>
      </c>
      <c r="D4" s="205" t="s">
        <v>127</v>
      </c>
      <c r="E4" s="205" t="s">
        <v>126</v>
      </c>
      <c r="F4" s="26"/>
      <c r="G4" s="205" t="s">
        <v>90</v>
      </c>
      <c r="H4" s="208" t="s">
        <v>75</v>
      </c>
      <c r="J4" s="205"/>
    </row>
    <row r="5" spans="2:10" ht="18" customHeight="1" x14ac:dyDescent="0.2">
      <c r="B5" s="206"/>
      <c r="C5" s="206"/>
      <c r="D5" s="206" t="s">
        <v>58</v>
      </c>
      <c r="E5" s="206"/>
      <c r="F5" s="19" t="s">
        <v>74</v>
      </c>
      <c r="G5" s="206"/>
      <c r="H5" s="209"/>
      <c r="J5" s="206"/>
    </row>
    <row r="6" spans="2:10" ht="19.899999999999999" customHeight="1" x14ac:dyDescent="0.2">
      <c r="B6" s="3" t="s">
        <v>71</v>
      </c>
      <c r="C6" s="59">
        <f>+PROYECTOS!H72</f>
        <v>8167479.4100000001</v>
      </c>
      <c r="D6" s="4">
        <f>+PROYECTOS!I72</f>
        <v>5499684.5600000005</v>
      </c>
      <c r="E6" s="4">
        <f t="shared" ref="E6:E11" si="0">+C6-D6</f>
        <v>2667794.8499999996</v>
      </c>
      <c r="F6" s="4"/>
      <c r="G6" s="4"/>
      <c r="H6" s="18"/>
      <c r="I6" s="10"/>
      <c r="J6" s="56">
        <f>+E6/C6</f>
        <v>0.32663625043653455</v>
      </c>
    </row>
    <row r="7" spans="2:10" ht="19.899999999999999" customHeight="1" x14ac:dyDescent="0.2">
      <c r="B7" s="3" t="s">
        <v>76</v>
      </c>
      <c r="C7" s="59">
        <f>+PROYECTOS!H8+PROYECTOS!H9+PROYECTOS!H12+PROYECTOS!H14+PROYECTOS!H16+PROYECTOS!H18+PROYECTOS!H19+PROYECTOS!H20+PROYECTOS!H21+PROYECTOS!H24+PROYECTOS!H27+PROYECTOS!H28+PROYECTOS!H32+PROYECTOS!H37+PROYECTOS!H39+PROYECTOS!H42+PROYECTOS!H43+PROYECTOS!H46+PROYECTOS!H51+PROYECTOS!H54+PROYECTOS!H57+PROYECTOS!H60+PROYECTOS!H63+PROYECTOS!H69</f>
        <v>2658017.3499999996</v>
      </c>
      <c r="D7" s="4">
        <f>+PROYECTOS!I8+PROYECTOS!I9+PROYECTOS!I12+PROYECTOS!I14+PROYECTOS!I16+PROYECTOS!I18+PROYECTOS!I19+PROYECTOS!I20+PROYECTOS!I21+PROYECTOS!I24+PROYECTOS!I27+PROYECTOS!I28+PROYECTOS!I37+PROYECTOS!I39+PROYECTOS!I42+PROYECTOS!I43+PROYECTOS!I46+PROYECTOS!I51+PROYECTOS!I54+PROYECTOS!I57+PROYECTOS!I60+PROYECTOS!I69+PROYECTOS!I63</f>
        <v>1735382.14</v>
      </c>
      <c r="E7" s="4">
        <f t="shared" si="0"/>
        <v>922635.20999999973</v>
      </c>
      <c r="F7" s="4"/>
      <c r="G7" s="4"/>
      <c r="H7" s="18"/>
      <c r="I7" s="10"/>
      <c r="J7" s="56">
        <f>+E7/C7</f>
        <v>0.34711406605378248</v>
      </c>
    </row>
    <row r="8" spans="2:10" ht="19.899999999999999" customHeight="1" x14ac:dyDescent="0.2">
      <c r="B8" s="3" t="s">
        <v>64</v>
      </c>
      <c r="C8" s="59">
        <f>+PROYECTOS!H6+PROYECTOS!H10+PROYECTOS!H22+PROYECTOS!H25+PROYECTOS!H29+PROYECTOS!H33+PROYECTOS!H38+PROYECTOS!H44+PROYECTOS!H47+PROYECTOS!H49+PROYECTOS!H52+PROYECTOS!H55+PROYECTOS!H58+PROYECTOS!H61+PROYECTOS!H64+PROYECTOS!H66+PROYECTOS!H67+PROYECTOS!H70+PROYECTOS!H40</f>
        <v>39438546.439999998</v>
      </c>
      <c r="D8" s="4">
        <f>+PROYECTOS!I6+PROYECTOS!I10+PROYECTOS!I25+PROYECTOS!I29+PROYECTOS!I38+PROYECTOS!I40+PROYECTOS!I44+PROYECTOS!I47+PROYECTOS!I52+PROYECTOS!I55+PROYECTOS!I58+PROYECTOS!I61+PROYECTOS!I64+PROYECTOS!I66+PROYECTOS!I67+PROYECTOS!I70+532032.84+PROYECTOS!I49</f>
        <v>28316869.696000002</v>
      </c>
      <c r="E8" s="4">
        <f t="shared" si="0"/>
        <v>11121676.743999995</v>
      </c>
      <c r="F8" s="4"/>
      <c r="G8" s="4"/>
      <c r="H8" s="18"/>
      <c r="I8" s="10"/>
      <c r="J8" s="56">
        <f>+E8/C8</f>
        <v>0.28200016856402166</v>
      </c>
    </row>
    <row r="9" spans="2:10" ht="19.899999999999999" customHeight="1" x14ac:dyDescent="0.2">
      <c r="B9" s="3" t="s">
        <v>77</v>
      </c>
      <c r="C9" s="59">
        <f>+PROYECTOS!H7+PROYECTOS!H11+PROYECTOS!H13+PROYECTOS!H15+PROYECTOS!H17+PROYECTOS!H23+PROYECTOS!H26+PROYECTOS!H30+PROYECTOS!H31+PROYECTOS!H34+PROYECTOS!H35+PROYECTOS!H36+PROYECTOS!H41+PROYECTOS!H45+PROYECTOS!H48+PROYECTOS!H50+PROYECTOS!H53+PROYECTOS!H56+PROYECTOS!H59+PROYECTOS!H62+PROYECTOS!H65+PROYECTOS!H68+PROYECTOS!H71</f>
        <v>107419482.05999999</v>
      </c>
      <c r="D9" s="4">
        <f>+PROYECTOS!I7+PROYECTOS!I11+PROYECTOS!I13+PROYECTOS!I15+PROYECTOS!I17+PROYECTOS!I26+PROYECTOS!I30+PROYECTOS!I31+PROYECTOS!I35+PROYECTOS!I36+PROYECTOS!I41+PROYECTOS!I45+PROYECTOS!I48+PROYECTOS!I50+PROYECTOS!I53+PROYECTOS!I56+PROYECTOS!I59+PROYECTOS!I62+PROYECTOS!I65+PROYECTOS!I68+PROYECTOS!I71+978014.66</f>
        <v>69986211.796000004</v>
      </c>
      <c r="E9" s="4">
        <f t="shared" si="0"/>
        <v>37433270.263999984</v>
      </c>
      <c r="F9" s="4"/>
      <c r="G9" s="4"/>
      <c r="H9" s="18"/>
      <c r="I9" s="10"/>
      <c r="J9" s="56">
        <f>+E9/C9</f>
        <v>0.34847747862991313</v>
      </c>
    </row>
    <row r="10" spans="2:10" ht="19.899999999999999" customHeight="1" x14ac:dyDescent="0.2">
      <c r="B10" s="3" t="s">
        <v>283</v>
      </c>
      <c r="C10" s="59">
        <v>0</v>
      </c>
      <c r="D10" s="4">
        <f>+PROYECTOS!I32</f>
        <v>22000000</v>
      </c>
      <c r="E10" s="4">
        <f t="shared" si="0"/>
        <v>-22000000</v>
      </c>
      <c r="F10" s="4"/>
      <c r="G10" s="4"/>
      <c r="H10" s="18"/>
      <c r="I10" s="28"/>
      <c r="J10" s="56">
        <v>0</v>
      </c>
    </row>
    <row r="11" spans="2:10" ht="19.899999999999999" customHeight="1" x14ac:dyDescent="0.2">
      <c r="B11" s="20" t="s">
        <v>73</v>
      </c>
      <c r="C11" s="21">
        <f>SUM(C6:C10)</f>
        <v>157683525.25999999</v>
      </c>
      <c r="D11" s="21">
        <f>SUM(D6:D10)</f>
        <v>127538148.192</v>
      </c>
      <c r="E11" s="21">
        <f t="shared" si="0"/>
        <v>30145377.067999989</v>
      </c>
      <c r="F11" s="22"/>
      <c r="G11" s="21"/>
      <c r="H11" s="23"/>
      <c r="J11" s="57">
        <f>+E11/C11</f>
        <v>0.19117645307773348</v>
      </c>
    </row>
    <row r="12" spans="2:10" x14ac:dyDescent="0.2">
      <c r="B12" s="11"/>
      <c r="C12" s="12"/>
      <c r="D12" s="11"/>
      <c r="E12" s="11"/>
      <c r="F12" s="11"/>
      <c r="G12" s="11"/>
      <c r="J12" s="11"/>
    </row>
    <row r="13" spans="2:10" x14ac:dyDescent="0.2">
      <c r="D13" s="27"/>
      <c r="E13" s="58"/>
    </row>
    <row r="14" spans="2:10" x14ac:dyDescent="0.2">
      <c r="C14" s="27"/>
      <c r="D14" s="27"/>
    </row>
    <row r="15" spans="2:10" x14ac:dyDescent="0.2">
      <c r="D15" s="27"/>
    </row>
    <row r="17" spans="4:4" x14ac:dyDescent="0.2">
      <c r="D17" s="27"/>
    </row>
  </sheetData>
  <mergeCells count="8">
    <mergeCell ref="J4:J5"/>
    <mergeCell ref="C4:C5"/>
    <mergeCell ref="B4:B5"/>
    <mergeCell ref="B2:H2"/>
    <mergeCell ref="D4:D5"/>
    <mergeCell ref="E4:E5"/>
    <mergeCell ref="H4:H5"/>
    <mergeCell ref="G4:G5"/>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tabSelected="1" view="pageBreakPreview" zoomScale="85" zoomScaleNormal="70" zoomScaleSheetLayoutView="85" workbookViewId="0">
      <pane ySplit="5" topLeftCell="A6" activePane="bottomLeft" state="frozen"/>
      <selection pane="bottomLeft" activeCell="I59" sqref="I59"/>
    </sheetView>
  </sheetViews>
  <sheetFormatPr baseColWidth="10" defaultRowHeight="12.75" x14ac:dyDescent="0.2"/>
  <cols>
    <col min="1" max="1" width="7.42578125" style="263" customWidth="1"/>
    <col min="2" max="2" width="11.7109375" style="140" customWidth="1"/>
    <col min="3" max="3" width="13.7109375" style="140" hidden="1" customWidth="1"/>
    <col min="4" max="4" width="21.140625" style="140" hidden="1" customWidth="1"/>
    <col min="5" max="5" width="39" style="118" customWidth="1"/>
    <col min="6" max="6" width="22.42578125" style="140" customWidth="1"/>
    <col min="7" max="7" width="23.5703125" style="118" customWidth="1"/>
    <col min="8" max="8" width="74.140625" style="140" customWidth="1"/>
    <col min="9" max="9" width="34.5703125" style="176" customWidth="1"/>
    <col min="10" max="10" width="23.5703125" style="140" customWidth="1"/>
    <col min="11" max="12" width="21.140625" style="140" customWidth="1"/>
    <col min="13" max="13" width="17" style="140" customWidth="1"/>
    <col min="14" max="14" width="22.85546875" style="140" customWidth="1"/>
    <col min="15" max="15" width="23.85546875" style="264" customWidth="1"/>
    <col min="16" max="16" width="31.85546875" style="264" customWidth="1"/>
    <col min="17" max="17" width="38.42578125" style="264" customWidth="1"/>
    <col min="18" max="18" width="33.5703125" style="263" customWidth="1"/>
    <col min="19" max="16384" width="11.42578125" style="263"/>
  </cols>
  <sheetData>
    <row r="1" spans="1:18" ht="27.75" customHeight="1" x14ac:dyDescent="0.2"/>
    <row r="2" spans="1:18" ht="12" customHeight="1" thickBot="1" x14ac:dyDescent="0.25"/>
    <row r="3" spans="1:18" s="268" customFormat="1" ht="16.5" customHeight="1" thickBot="1" x14ac:dyDescent="0.25">
      <c r="A3" s="265" t="s">
        <v>392</v>
      </c>
      <c r="B3" s="266"/>
      <c r="C3" s="119"/>
      <c r="D3" s="119"/>
      <c r="E3" s="119"/>
      <c r="F3" s="119"/>
      <c r="G3" s="119"/>
      <c r="H3" s="119"/>
      <c r="I3" s="119"/>
      <c r="J3" s="119"/>
      <c r="K3" s="119"/>
      <c r="L3" s="119"/>
      <c r="M3" s="119"/>
      <c r="N3" s="119"/>
      <c r="O3" s="119"/>
      <c r="P3" s="119"/>
      <c r="Q3" s="267"/>
    </row>
    <row r="4" spans="1:18" s="268" customFormat="1" ht="66.75" customHeight="1" thickBot="1" x14ac:dyDescent="0.25">
      <c r="A4" s="269"/>
      <c r="B4" s="221" t="s">
        <v>23</v>
      </c>
      <c r="C4" s="221" t="s">
        <v>311</v>
      </c>
      <c r="D4" s="221" t="s">
        <v>310</v>
      </c>
      <c r="E4" s="221" t="s">
        <v>309</v>
      </c>
      <c r="F4" s="221" t="s">
        <v>308</v>
      </c>
      <c r="G4" s="221" t="s">
        <v>409</v>
      </c>
      <c r="H4" s="221" t="s">
        <v>307</v>
      </c>
      <c r="I4" s="222" t="s">
        <v>298</v>
      </c>
      <c r="J4" s="270" t="s">
        <v>299</v>
      </c>
      <c r="K4" s="271"/>
      <c r="L4" s="271"/>
      <c r="M4" s="271"/>
      <c r="N4" s="272"/>
      <c r="O4" s="273" t="s">
        <v>315</v>
      </c>
      <c r="P4" s="273" t="s">
        <v>300</v>
      </c>
      <c r="Q4" s="273" t="s">
        <v>301</v>
      </c>
    </row>
    <row r="5" spans="1:18" s="268" customFormat="1" ht="32.25" thickBot="1" x14ac:dyDescent="0.25">
      <c r="A5" s="269"/>
      <c r="B5" s="217"/>
      <c r="C5" s="217"/>
      <c r="D5" s="217"/>
      <c r="E5" s="217"/>
      <c r="F5" s="217"/>
      <c r="G5" s="217"/>
      <c r="H5" s="217"/>
      <c r="I5" s="223"/>
      <c r="J5" s="274" t="s">
        <v>302</v>
      </c>
      <c r="K5" s="274" t="s">
        <v>303</v>
      </c>
      <c r="L5" s="274" t="s">
        <v>304</v>
      </c>
      <c r="M5" s="274" t="s">
        <v>305</v>
      </c>
      <c r="N5" s="274" t="s">
        <v>306</v>
      </c>
      <c r="O5" s="195"/>
      <c r="P5" s="195"/>
      <c r="Q5" s="195"/>
    </row>
    <row r="6" spans="1:18" ht="221.25" customHeight="1" thickBot="1" x14ac:dyDescent="0.25">
      <c r="A6" s="269"/>
      <c r="B6" s="116">
        <v>1</v>
      </c>
      <c r="C6" s="275">
        <v>1809209</v>
      </c>
      <c r="D6" s="276">
        <v>41046</v>
      </c>
      <c r="E6" s="116" t="s">
        <v>28</v>
      </c>
      <c r="F6" s="147" t="s">
        <v>77</v>
      </c>
      <c r="G6" s="124">
        <v>2731179.64</v>
      </c>
      <c r="H6" s="164" t="s">
        <v>481</v>
      </c>
      <c r="I6" s="164" t="s">
        <v>386</v>
      </c>
      <c r="J6" s="277"/>
      <c r="K6" s="277"/>
      <c r="L6" s="277"/>
      <c r="M6" s="277"/>
      <c r="N6" s="277"/>
      <c r="O6" s="277"/>
      <c r="P6" s="277"/>
      <c r="Q6" s="278"/>
    </row>
    <row r="7" spans="1:18" ht="138" customHeight="1" thickBot="1" x14ac:dyDescent="0.25">
      <c r="A7" s="269"/>
      <c r="B7" s="279">
        <v>2</v>
      </c>
      <c r="C7" s="280">
        <v>180920</v>
      </c>
      <c r="D7" s="281">
        <v>41046</v>
      </c>
      <c r="E7" s="116" t="s">
        <v>29</v>
      </c>
      <c r="F7" s="147" t="s">
        <v>77</v>
      </c>
      <c r="G7" s="124">
        <v>320000</v>
      </c>
      <c r="H7" s="164" t="s">
        <v>482</v>
      </c>
      <c r="I7" s="164" t="s">
        <v>387</v>
      </c>
      <c r="J7" s="277"/>
      <c r="K7" s="277"/>
      <c r="L7" s="277"/>
      <c r="M7" s="277"/>
      <c r="N7" s="277"/>
      <c r="O7" s="277"/>
      <c r="P7" s="277"/>
      <c r="Q7" s="278"/>
      <c r="R7" s="282"/>
    </row>
    <row r="8" spans="1:18" ht="153.75" customHeight="1" thickBot="1" x14ac:dyDescent="0.25">
      <c r="A8" s="269"/>
      <c r="B8" s="116">
        <v>3</v>
      </c>
      <c r="C8" s="154">
        <v>181094</v>
      </c>
      <c r="D8" s="283">
        <v>41046</v>
      </c>
      <c r="E8" s="116" t="s">
        <v>4</v>
      </c>
      <c r="F8" s="147" t="s">
        <v>77</v>
      </c>
      <c r="G8" s="124">
        <v>0</v>
      </c>
      <c r="H8" s="284" t="s">
        <v>483</v>
      </c>
      <c r="I8" s="164" t="s">
        <v>388</v>
      </c>
      <c r="J8" s="277"/>
      <c r="K8" s="277"/>
      <c r="L8" s="277"/>
      <c r="M8" s="277"/>
      <c r="N8" s="277"/>
      <c r="O8" s="277"/>
      <c r="P8" s="277"/>
      <c r="Q8" s="278"/>
    </row>
    <row r="9" spans="1:18" ht="220.5" customHeight="1" thickBot="1" x14ac:dyDescent="0.25">
      <c r="A9" s="269"/>
      <c r="B9" s="279">
        <v>4</v>
      </c>
      <c r="C9" s="154">
        <v>273262</v>
      </c>
      <c r="D9" s="283">
        <v>41911</v>
      </c>
      <c r="E9" s="115" t="s">
        <v>65</v>
      </c>
      <c r="F9" s="156" t="s">
        <v>77</v>
      </c>
      <c r="G9" s="124">
        <v>554080.15</v>
      </c>
      <c r="H9" s="284" t="s">
        <v>493</v>
      </c>
      <c r="I9" s="188" t="s">
        <v>494</v>
      </c>
      <c r="J9" s="277" t="s">
        <v>61</v>
      </c>
      <c r="K9" s="277" t="s">
        <v>61</v>
      </c>
      <c r="L9" s="277" t="s">
        <v>61</v>
      </c>
      <c r="M9" s="277" t="s">
        <v>61</v>
      </c>
      <c r="N9" s="277" t="s">
        <v>61</v>
      </c>
      <c r="O9" s="277" t="s">
        <v>61</v>
      </c>
      <c r="P9" s="277" t="s">
        <v>61</v>
      </c>
      <c r="Q9" s="278" t="s">
        <v>61</v>
      </c>
    </row>
    <row r="10" spans="1:18" ht="225.75" customHeight="1" thickBot="1" x14ac:dyDescent="0.25">
      <c r="A10" s="269"/>
      <c r="B10" s="116">
        <v>5</v>
      </c>
      <c r="C10" s="280">
        <v>276479</v>
      </c>
      <c r="D10" s="281">
        <v>42349</v>
      </c>
      <c r="E10" s="194" t="s">
        <v>312</v>
      </c>
      <c r="F10" s="157" t="s">
        <v>77</v>
      </c>
      <c r="G10" s="128">
        <v>221087.47</v>
      </c>
      <c r="H10" s="284" t="s">
        <v>495</v>
      </c>
      <c r="I10" s="188" t="s">
        <v>494</v>
      </c>
      <c r="J10" s="285" t="s">
        <v>61</v>
      </c>
      <c r="K10" s="285" t="s">
        <v>61</v>
      </c>
      <c r="L10" s="285" t="s">
        <v>61</v>
      </c>
      <c r="M10" s="285" t="s">
        <v>61</v>
      </c>
      <c r="N10" s="285" t="s">
        <v>61</v>
      </c>
      <c r="O10" s="285" t="s">
        <v>61</v>
      </c>
      <c r="P10" s="285" t="s">
        <v>61</v>
      </c>
      <c r="Q10" s="286" t="s">
        <v>61</v>
      </c>
    </row>
    <row r="11" spans="1:18" ht="209.25" customHeight="1" thickBot="1" x14ac:dyDescent="0.25">
      <c r="A11" s="269"/>
      <c r="B11" s="287">
        <v>6</v>
      </c>
      <c r="C11" s="288">
        <v>286160</v>
      </c>
      <c r="D11" s="289">
        <v>42115</v>
      </c>
      <c r="E11" s="197" t="s">
        <v>314</v>
      </c>
      <c r="F11" s="156" t="s">
        <v>77</v>
      </c>
      <c r="G11" s="124">
        <v>45000</v>
      </c>
      <c r="H11" s="284" t="s">
        <v>500</v>
      </c>
      <c r="I11" s="290" t="s">
        <v>378</v>
      </c>
      <c r="J11" s="277"/>
      <c r="K11" s="277"/>
      <c r="L11" s="291"/>
      <c r="M11" s="277"/>
      <c r="N11" s="277"/>
      <c r="O11" s="277"/>
      <c r="P11" s="277"/>
      <c r="Q11" s="278"/>
      <c r="R11" s="282"/>
    </row>
    <row r="12" spans="1:18" ht="57.75" customHeight="1" x14ac:dyDescent="0.2">
      <c r="A12" s="269"/>
      <c r="B12" s="292">
        <v>7</v>
      </c>
      <c r="C12" s="293">
        <v>274896</v>
      </c>
      <c r="D12" s="294">
        <v>41597</v>
      </c>
      <c r="E12" s="210" t="s">
        <v>13</v>
      </c>
      <c r="F12" s="141" t="s">
        <v>95</v>
      </c>
      <c r="G12" s="120">
        <v>0</v>
      </c>
      <c r="H12" s="117" t="s">
        <v>371</v>
      </c>
      <c r="I12" s="117" t="s">
        <v>379</v>
      </c>
      <c r="J12" s="177" t="s">
        <v>327</v>
      </c>
      <c r="K12" s="177" t="s">
        <v>328</v>
      </c>
      <c r="L12" s="120">
        <v>60000</v>
      </c>
      <c r="M12" s="177" t="s">
        <v>329</v>
      </c>
      <c r="N12" s="177" t="s">
        <v>330</v>
      </c>
      <c r="O12" s="177" t="s">
        <v>61</v>
      </c>
      <c r="P12" s="177" t="s">
        <v>61</v>
      </c>
      <c r="Q12" s="295" t="s">
        <v>61</v>
      </c>
    </row>
    <row r="13" spans="1:18" ht="166.5" customHeight="1" thickBot="1" x14ac:dyDescent="0.25">
      <c r="A13" s="269"/>
      <c r="B13" s="296"/>
      <c r="C13" s="297"/>
      <c r="D13" s="298"/>
      <c r="E13" s="211"/>
      <c r="F13" s="148" t="s">
        <v>72</v>
      </c>
      <c r="G13" s="134">
        <v>0</v>
      </c>
      <c r="H13" s="167" t="s">
        <v>416</v>
      </c>
      <c r="I13" s="180" t="s">
        <v>403</v>
      </c>
      <c r="J13" s="183" t="s">
        <v>362</v>
      </c>
      <c r="K13" s="183" t="s">
        <v>363</v>
      </c>
      <c r="L13" s="134" t="s">
        <v>364</v>
      </c>
      <c r="M13" s="183" t="s">
        <v>365</v>
      </c>
      <c r="N13" s="183" t="s">
        <v>366</v>
      </c>
      <c r="O13" s="134">
        <v>37286.9</v>
      </c>
      <c r="P13" s="183" t="s">
        <v>367</v>
      </c>
      <c r="Q13" s="299" t="s">
        <v>367</v>
      </c>
    </row>
    <row r="14" spans="1:18" ht="95.25" thickBot="1" x14ac:dyDescent="0.25">
      <c r="A14" s="269"/>
      <c r="B14" s="300"/>
      <c r="C14" s="301"/>
      <c r="D14" s="302"/>
      <c r="E14" s="212"/>
      <c r="F14" s="142" t="s">
        <v>77</v>
      </c>
      <c r="G14" s="126">
        <v>0</v>
      </c>
      <c r="H14" s="284" t="s">
        <v>496</v>
      </c>
      <c r="I14" s="165" t="s">
        <v>497</v>
      </c>
      <c r="J14" s="181"/>
      <c r="K14" s="181"/>
      <c r="L14" s="126"/>
      <c r="M14" s="181"/>
      <c r="N14" s="181"/>
      <c r="O14" s="181" t="s">
        <v>61</v>
      </c>
      <c r="P14" s="181" t="s">
        <v>61</v>
      </c>
      <c r="Q14" s="303" t="s">
        <v>61</v>
      </c>
    </row>
    <row r="15" spans="1:18" ht="102.75" customHeight="1" x14ac:dyDescent="0.2">
      <c r="A15" s="269"/>
      <c r="B15" s="292">
        <v>8</v>
      </c>
      <c r="C15" s="293">
        <v>211309</v>
      </c>
      <c r="D15" s="294">
        <v>41156</v>
      </c>
      <c r="E15" s="210" t="s">
        <v>9</v>
      </c>
      <c r="F15" s="141" t="s">
        <v>95</v>
      </c>
      <c r="G15" s="120">
        <v>0</v>
      </c>
      <c r="H15" s="117" t="s">
        <v>373</v>
      </c>
      <c r="I15" s="177"/>
      <c r="J15" s="177"/>
      <c r="K15" s="177"/>
      <c r="L15" s="120"/>
      <c r="M15" s="177"/>
      <c r="N15" s="304"/>
      <c r="O15" s="177"/>
      <c r="P15" s="177"/>
      <c r="Q15" s="295"/>
    </row>
    <row r="16" spans="1:18" ht="114.75" customHeight="1" thickBot="1" x14ac:dyDescent="0.25">
      <c r="A16" s="269"/>
      <c r="B16" s="296"/>
      <c r="C16" s="297"/>
      <c r="D16" s="298"/>
      <c r="E16" s="211"/>
      <c r="F16" s="148" t="s">
        <v>72</v>
      </c>
      <c r="G16" s="125">
        <v>5661301.6078000003</v>
      </c>
      <c r="H16" s="167" t="s">
        <v>411</v>
      </c>
      <c r="I16" s="180" t="s">
        <v>405</v>
      </c>
      <c r="J16" s="183" t="s">
        <v>383</v>
      </c>
      <c r="K16" s="183" t="s">
        <v>384</v>
      </c>
      <c r="L16" s="134">
        <v>8342317.4299999997</v>
      </c>
      <c r="M16" s="183">
        <v>270</v>
      </c>
      <c r="N16" s="183" t="s">
        <v>385</v>
      </c>
      <c r="O16" s="183" t="s">
        <v>407</v>
      </c>
      <c r="P16" s="183"/>
      <c r="Q16" s="299"/>
    </row>
    <row r="17" spans="1:18" ht="139.5" customHeight="1" thickBot="1" x14ac:dyDescent="0.25">
      <c r="A17" s="269"/>
      <c r="B17" s="300"/>
      <c r="C17" s="301"/>
      <c r="D17" s="302"/>
      <c r="E17" s="212"/>
      <c r="F17" s="142" t="s">
        <v>290</v>
      </c>
      <c r="G17" s="126">
        <v>0</v>
      </c>
      <c r="H17" s="284" t="s">
        <v>484</v>
      </c>
      <c r="I17" s="164"/>
      <c r="J17" s="181"/>
      <c r="K17" s="181"/>
      <c r="L17" s="126"/>
      <c r="M17" s="181"/>
      <c r="N17" s="181"/>
      <c r="O17" s="181"/>
      <c r="P17" s="181"/>
      <c r="Q17" s="303"/>
      <c r="R17" s="282"/>
    </row>
    <row r="18" spans="1:18" ht="114" customHeight="1" x14ac:dyDescent="0.2">
      <c r="A18" s="269"/>
      <c r="B18" s="292">
        <v>9</v>
      </c>
      <c r="C18" s="293">
        <v>237720</v>
      </c>
      <c r="D18" s="294">
        <v>41421</v>
      </c>
      <c r="E18" s="210" t="s">
        <v>10</v>
      </c>
      <c r="F18" s="141" t="s">
        <v>95</v>
      </c>
      <c r="G18" s="120">
        <v>0</v>
      </c>
      <c r="H18" s="166" t="s">
        <v>374</v>
      </c>
      <c r="I18" s="177"/>
      <c r="J18" s="177"/>
      <c r="K18" s="177"/>
      <c r="L18" s="120"/>
      <c r="M18" s="177"/>
      <c r="N18" s="304"/>
      <c r="O18" s="177"/>
      <c r="P18" s="177"/>
      <c r="Q18" s="295"/>
      <c r="R18" s="282"/>
    </row>
    <row r="19" spans="1:18" ht="145.5" customHeight="1" thickBot="1" x14ac:dyDescent="0.25">
      <c r="A19" s="269"/>
      <c r="B19" s="296"/>
      <c r="C19" s="297"/>
      <c r="D19" s="298"/>
      <c r="E19" s="211"/>
      <c r="F19" s="148" t="s">
        <v>72</v>
      </c>
      <c r="G19" s="202">
        <v>3395994.84</v>
      </c>
      <c r="H19" s="167" t="s">
        <v>412</v>
      </c>
      <c r="I19" s="180" t="s">
        <v>406</v>
      </c>
      <c r="J19" s="183" t="s">
        <v>394</v>
      </c>
      <c r="K19" s="183" t="s">
        <v>395</v>
      </c>
      <c r="L19" s="134">
        <v>18514392.77</v>
      </c>
      <c r="M19" s="183" t="s">
        <v>401</v>
      </c>
      <c r="N19" s="305" t="s">
        <v>402</v>
      </c>
      <c r="O19" s="183" t="s">
        <v>407</v>
      </c>
      <c r="P19" s="183"/>
      <c r="Q19" s="299"/>
      <c r="R19" s="282"/>
    </row>
    <row r="20" spans="1:18" ht="95.25" customHeight="1" thickBot="1" x14ac:dyDescent="0.25">
      <c r="A20" s="269"/>
      <c r="B20" s="300"/>
      <c r="C20" s="297"/>
      <c r="D20" s="298"/>
      <c r="E20" s="212"/>
      <c r="F20" s="142" t="s">
        <v>77</v>
      </c>
      <c r="G20" s="199">
        <v>0</v>
      </c>
      <c r="H20" s="284" t="s">
        <v>485</v>
      </c>
      <c r="I20" s="181"/>
      <c r="J20" s="181"/>
      <c r="K20" s="181"/>
      <c r="L20" s="126"/>
      <c r="M20" s="181"/>
      <c r="N20" s="306"/>
      <c r="O20" s="181"/>
      <c r="P20" s="181"/>
      <c r="Q20" s="303"/>
      <c r="R20" s="282"/>
    </row>
    <row r="21" spans="1:18" ht="90.75" customHeight="1" x14ac:dyDescent="0.2">
      <c r="A21" s="269"/>
      <c r="B21" s="292">
        <v>10</v>
      </c>
      <c r="C21" s="293">
        <v>238552</v>
      </c>
      <c r="D21" s="294">
        <v>41591</v>
      </c>
      <c r="E21" s="210" t="s">
        <v>12</v>
      </c>
      <c r="F21" s="141" t="s">
        <v>95</v>
      </c>
      <c r="G21" s="120">
        <v>0</v>
      </c>
      <c r="H21" s="166" t="s">
        <v>375</v>
      </c>
      <c r="I21" s="177" t="s">
        <v>351</v>
      </c>
      <c r="J21" s="177"/>
      <c r="K21" s="177"/>
      <c r="L21" s="120"/>
      <c r="M21" s="177"/>
      <c r="N21" s="304"/>
      <c r="O21" s="177"/>
      <c r="P21" s="177"/>
      <c r="Q21" s="295"/>
      <c r="R21" s="282"/>
    </row>
    <row r="22" spans="1:18" ht="150" customHeight="1" thickBot="1" x14ac:dyDescent="0.25">
      <c r="A22" s="269"/>
      <c r="B22" s="296"/>
      <c r="C22" s="297"/>
      <c r="D22" s="298"/>
      <c r="E22" s="211"/>
      <c r="F22" s="148" t="s">
        <v>72</v>
      </c>
      <c r="G22" s="125">
        <v>5814190.8300000001</v>
      </c>
      <c r="H22" s="167" t="s">
        <v>414</v>
      </c>
      <c r="I22" s="180" t="s">
        <v>413</v>
      </c>
      <c r="J22" s="183"/>
      <c r="K22" s="183" t="s">
        <v>398</v>
      </c>
      <c r="L22" s="134"/>
      <c r="M22" s="183"/>
      <c r="N22" s="183"/>
      <c r="O22" s="183"/>
      <c r="P22" s="183"/>
      <c r="Q22" s="299"/>
      <c r="R22" s="282"/>
    </row>
    <row r="23" spans="1:18" ht="56.25" customHeight="1" thickBot="1" x14ac:dyDescent="0.25">
      <c r="A23" s="269"/>
      <c r="B23" s="300"/>
      <c r="C23" s="301"/>
      <c r="D23" s="302"/>
      <c r="E23" s="212"/>
      <c r="F23" s="142" t="s">
        <v>77</v>
      </c>
      <c r="G23" s="126">
        <v>0</v>
      </c>
      <c r="H23" s="284" t="s">
        <v>486</v>
      </c>
      <c r="I23" s="181"/>
      <c r="J23" s="181"/>
      <c r="K23" s="181"/>
      <c r="L23" s="126"/>
      <c r="M23" s="181"/>
      <c r="N23" s="181"/>
      <c r="O23" s="181"/>
      <c r="P23" s="181"/>
      <c r="Q23" s="303"/>
      <c r="R23" s="282"/>
    </row>
    <row r="24" spans="1:18" ht="222" customHeight="1" x14ac:dyDescent="0.2">
      <c r="A24" s="269"/>
      <c r="B24" s="292">
        <v>11</v>
      </c>
      <c r="C24" s="293">
        <v>269832</v>
      </c>
      <c r="D24" s="294">
        <v>41592</v>
      </c>
      <c r="E24" s="210" t="s">
        <v>354</v>
      </c>
      <c r="F24" s="149" t="s">
        <v>95</v>
      </c>
      <c r="G24" s="120">
        <v>0</v>
      </c>
      <c r="H24" s="166" t="s">
        <v>408</v>
      </c>
      <c r="I24" s="177" t="s">
        <v>352</v>
      </c>
      <c r="J24" s="177"/>
      <c r="K24" s="177"/>
      <c r="L24" s="177"/>
      <c r="M24" s="177"/>
      <c r="N24" s="304"/>
      <c r="O24" s="177"/>
      <c r="P24" s="177"/>
      <c r="Q24" s="295"/>
      <c r="R24" s="282"/>
    </row>
    <row r="25" spans="1:18" ht="132.75" customHeight="1" thickBot="1" x14ac:dyDescent="0.25">
      <c r="A25" s="269"/>
      <c r="B25" s="296"/>
      <c r="C25" s="297"/>
      <c r="D25" s="298"/>
      <c r="E25" s="211"/>
      <c r="F25" s="150" t="s">
        <v>72</v>
      </c>
      <c r="G25" s="127">
        <v>135595.22300000003</v>
      </c>
      <c r="H25" s="168" t="s">
        <v>415</v>
      </c>
      <c r="I25" s="180" t="s">
        <v>397</v>
      </c>
      <c r="J25" s="185"/>
      <c r="K25" s="185"/>
      <c r="L25" s="185"/>
      <c r="M25" s="185"/>
      <c r="N25" s="307"/>
      <c r="O25" s="186"/>
      <c r="P25" s="186"/>
      <c r="Q25" s="308"/>
      <c r="R25" s="282"/>
    </row>
    <row r="26" spans="1:18" ht="32.25" thickBot="1" x14ac:dyDescent="0.25">
      <c r="A26" s="269"/>
      <c r="B26" s="300"/>
      <c r="C26" s="297"/>
      <c r="D26" s="298"/>
      <c r="E26" s="212"/>
      <c r="F26" s="142" t="s">
        <v>77</v>
      </c>
      <c r="G26" s="128">
        <v>0</v>
      </c>
      <c r="H26" s="284" t="s">
        <v>487</v>
      </c>
      <c r="I26" s="165" t="s">
        <v>488</v>
      </c>
      <c r="J26" s="181"/>
      <c r="K26" s="181"/>
      <c r="L26" s="181"/>
      <c r="M26" s="181"/>
      <c r="N26" s="181"/>
      <c r="O26" s="181"/>
      <c r="P26" s="181"/>
      <c r="Q26" s="303"/>
      <c r="R26" s="282"/>
    </row>
    <row r="27" spans="1:18" ht="105.75" thickBot="1" x14ac:dyDescent="0.25">
      <c r="A27" s="269"/>
      <c r="B27" s="309">
        <v>12</v>
      </c>
      <c r="C27" s="310"/>
      <c r="D27" s="311"/>
      <c r="E27" s="210" t="s">
        <v>368</v>
      </c>
      <c r="F27" s="143" t="s">
        <v>72</v>
      </c>
      <c r="G27" s="122">
        <f>1674339.61</f>
        <v>1674339.61</v>
      </c>
      <c r="H27" s="117" t="s">
        <v>476</v>
      </c>
      <c r="I27" s="201" t="s">
        <v>404</v>
      </c>
      <c r="J27" s="312"/>
      <c r="K27" s="312"/>
      <c r="L27" s="313"/>
      <c r="M27" s="312"/>
      <c r="N27" s="312"/>
      <c r="O27" s="312"/>
      <c r="P27" s="312"/>
      <c r="Q27" s="314"/>
      <c r="R27" s="282"/>
    </row>
    <row r="28" spans="1:18" ht="34.5" customHeight="1" thickBot="1" x14ac:dyDescent="0.25">
      <c r="A28" s="269"/>
      <c r="B28" s="315"/>
      <c r="C28" s="316"/>
      <c r="D28" s="317"/>
      <c r="E28" s="211"/>
      <c r="F28" s="144" t="s">
        <v>297</v>
      </c>
      <c r="G28" s="123">
        <v>85134.68</v>
      </c>
      <c r="H28" s="171" t="s">
        <v>477</v>
      </c>
      <c r="I28" s="203"/>
      <c r="J28" s="196"/>
      <c r="K28" s="196"/>
      <c r="L28" s="318"/>
      <c r="M28" s="196"/>
      <c r="N28" s="196"/>
      <c r="O28" s="196"/>
      <c r="P28" s="196"/>
      <c r="Q28" s="319"/>
      <c r="R28" s="282"/>
    </row>
    <row r="29" spans="1:18" ht="91.5" customHeight="1" thickBot="1" x14ac:dyDescent="0.25">
      <c r="A29" s="269"/>
      <c r="B29" s="320"/>
      <c r="C29" s="316"/>
      <c r="D29" s="317"/>
      <c r="E29" s="212"/>
      <c r="F29" s="154" t="s">
        <v>77</v>
      </c>
      <c r="G29" s="198">
        <v>4451337.3099999996</v>
      </c>
      <c r="H29" s="284" t="s">
        <v>503</v>
      </c>
      <c r="I29" s="188" t="s">
        <v>504</v>
      </c>
      <c r="J29" s="321"/>
      <c r="K29" s="321"/>
      <c r="L29" s="322"/>
      <c r="M29" s="321"/>
      <c r="N29" s="321"/>
      <c r="O29" s="321"/>
      <c r="P29" s="321"/>
      <c r="Q29" s="323"/>
      <c r="R29" s="282"/>
    </row>
    <row r="30" spans="1:18" ht="220.5" customHeight="1" x14ac:dyDescent="0.2">
      <c r="A30" s="269"/>
      <c r="B30" s="309">
        <v>13</v>
      </c>
      <c r="C30" s="324">
        <v>180989</v>
      </c>
      <c r="D30" s="325">
        <v>41046</v>
      </c>
      <c r="E30" s="221" t="s">
        <v>7</v>
      </c>
      <c r="F30" s="141" t="s">
        <v>359</v>
      </c>
      <c r="G30" s="120">
        <v>15938.24</v>
      </c>
      <c r="H30" s="166" t="s">
        <v>417</v>
      </c>
      <c r="I30" s="166" t="s">
        <v>418</v>
      </c>
      <c r="J30" s="312"/>
      <c r="K30" s="312"/>
      <c r="L30" s="312"/>
      <c r="M30" s="312"/>
      <c r="N30" s="312"/>
      <c r="O30" s="312"/>
      <c r="P30" s="312"/>
      <c r="Q30" s="314"/>
      <c r="R30" s="282"/>
    </row>
    <row r="31" spans="1:18" ht="30" customHeight="1" x14ac:dyDescent="0.2">
      <c r="A31" s="269"/>
      <c r="B31" s="315"/>
      <c r="C31" s="324"/>
      <c r="D31" s="325"/>
      <c r="E31" s="216"/>
      <c r="F31" s="150" t="s">
        <v>296</v>
      </c>
      <c r="G31" s="128"/>
      <c r="H31" s="326"/>
      <c r="I31" s="327"/>
      <c r="J31" s="196"/>
      <c r="K31" s="196"/>
      <c r="L31" s="196"/>
      <c r="M31" s="196"/>
      <c r="N31" s="196"/>
      <c r="O31" s="196"/>
      <c r="P31" s="196"/>
      <c r="Q31" s="319"/>
      <c r="R31" s="282"/>
    </row>
    <row r="32" spans="1:18" ht="15" customHeight="1" x14ac:dyDescent="0.2">
      <c r="A32" s="269"/>
      <c r="B32" s="315"/>
      <c r="C32" s="324"/>
      <c r="D32" s="325"/>
      <c r="E32" s="216"/>
      <c r="F32" s="148" t="s">
        <v>72</v>
      </c>
      <c r="G32" s="328"/>
      <c r="H32" s="167"/>
      <c r="I32" s="183"/>
      <c r="J32" s="178" t="s">
        <v>61</v>
      </c>
      <c r="K32" s="178" t="s">
        <v>61</v>
      </c>
      <c r="L32" s="178" t="s">
        <v>61</v>
      </c>
      <c r="M32" s="178" t="s">
        <v>61</v>
      </c>
      <c r="N32" s="178" t="s">
        <v>61</v>
      </c>
      <c r="O32" s="178" t="s">
        <v>61</v>
      </c>
      <c r="P32" s="178" t="s">
        <v>61</v>
      </c>
      <c r="Q32" s="329" t="s">
        <v>61</v>
      </c>
      <c r="R32" s="282"/>
    </row>
    <row r="33" spans="1:18" ht="32.25" customHeight="1" x14ac:dyDescent="0.2">
      <c r="A33" s="269"/>
      <c r="B33" s="315"/>
      <c r="C33" s="324"/>
      <c r="D33" s="325"/>
      <c r="E33" s="216"/>
      <c r="F33" s="148" t="s">
        <v>297</v>
      </c>
      <c r="G33" s="328"/>
      <c r="H33" s="167"/>
      <c r="I33" s="183"/>
      <c r="J33" s="178"/>
      <c r="K33" s="178"/>
      <c r="L33" s="178"/>
      <c r="M33" s="178"/>
      <c r="N33" s="178"/>
      <c r="O33" s="178"/>
      <c r="P33" s="178"/>
      <c r="Q33" s="329"/>
    </row>
    <row r="34" spans="1:18" ht="15.75" customHeight="1" thickBot="1" x14ac:dyDescent="0.25">
      <c r="A34" s="269"/>
      <c r="B34" s="320"/>
      <c r="C34" s="330"/>
      <c r="D34" s="331"/>
      <c r="E34" s="217"/>
      <c r="F34" s="142" t="s">
        <v>77</v>
      </c>
      <c r="G34" s="332"/>
      <c r="H34" s="165"/>
      <c r="I34" s="181"/>
      <c r="J34" s="179"/>
      <c r="K34" s="179"/>
      <c r="L34" s="179"/>
      <c r="M34" s="179"/>
      <c r="N34" s="179"/>
      <c r="O34" s="179"/>
      <c r="P34" s="179"/>
      <c r="Q34" s="333"/>
    </row>
    <row r="35" spans="1:18" ht="170.25" customHeight="1" x14ac:dyDescent="0.2">
      <c r="A35" s="269"/>
      <c r="B35" s="292">
        <v>14</v>
      </c>
      <c r="C35" s="293">
        <v>273121</v>
      </c>
      <c r="D35" s="294">
        <v>41883</v>
      </c>
      <c r="E35" s="210" t="s">
        <v>55</v>
      </c>
      <c r="F35" s="141" t="s">
        <v>95</v>
      </c>
      <c r="G35" s="120">
        <v>3500</v>
      </c>
      <c r="H35" s="117" t="s">
        <v>419</v>
      </c>
      <c r="I35" s="117" t="s">
        <v>389</v>
      </c>
      <c r="J35" s="177"/>
      <c r="K35" s="177"/>
      <c r="L35" s="177"/>
      <c r="M35" s="177"/>
      <c r="N35" s="304"/>
      <c r="O35" s="177"/>
      <c r="P35" s="177"/>
      <c r="Q35" s="295"/>
      <c r="R35" s="282"/>
    </row>
    <row r="36" spans="1:18" ht="15" customHeight="1" x14ac:dyDescent="0.2">
      <c r="A36" s="269"/>
      <c r="B36" s="296"/>
      <c r="C36" s="297"/>
      <c r="D36" s="298"/>
      <c r="E36" s="211"/>
      <c r="F36" s="150" t="s">
        <v>360</v>
      </c>
      <c r="G36" s="128">
        <v>0</v>
      </c>
      <c r="H36" s="171" t="s">
        <v>381</v>
      </c>
      <c r="I36" s="185"/>
      <c r="J36" s="185"/>
      <c r="K36" s="185"/>
      <c r="L36" s="185"/>
      <c r="M36" s="185"/>
      <c r="N36" s="307"/>
      <c r="O36" s="185"/>
      <c r="P36" s="185"/>
      <c r="Q36" s="334"/>
      <c r="R36" s="282"/>
    </row>
    <row r="37" spans="1:18" ht="15" customHeight="1" x14ac:dyDescent="0.2">
      <c r="A37" s="269"/>
      <c r="B37" s="296"/>
      <c r="C37" s="297"/>
      <c r="D37" s="298"/>
      <c r="E37" s="211"/>
      <c r="F37" s="150" t="s">
        <v>72</v>
      </c>
      <c r="G37" s="128">
        <v>6500</v>
      </c>
      <c r="H37" s="171"/>
      <c r="I37" s="185"/>
      <c r="J37" s="185"/>
      <c r="K37" s="183"/>
      <c r="L37" s="183"/>
      <c r="M37" s="183"/>
      <c r="N37" s="183"/>
      <c r="O37" s="183"/>
      <c r="P37" s="183"/>
      <c r="Q37" s="299"/>
      <c r="R37" s="282"/>
    </row>
    <row r="38" spans="1:18" ht="33.75" customHeight="1" thickBot="1" x14ac:dyDescent="0.25">
      <c r="A38" s="269"/>
      <c r="B38" s="300"/>
      <c r="C38" s="301"/>
      <c r="D38" s="302"/>
      <c r="E38" s="212"/>
      <c r="F38" s="142" t="s">
        <v>290</v>
      </c>
      <c r="G38" s="126">
        <v>0</v>
      </c>
      <c r="H38" s="165"/>
      <c r="I38" s="181"/>
      <c r="J38" s="181"/>
      <c r="K38" s="181"/>
      <c r="L38" s="181"/>
      <c r="M38" s="181"/>
      <c r="N38" s="181"/>
      <c r="O38" s="181"/>
      <c r="P38" s="181"/>
      <c r="Q38" s="303"/>
      <c r="R38" s="282"/>
    </row>
    <row r="39" spans="1:18" ht="216" customHeight="1" thickBot="1" x14ac:dyDescent="0.25">
      <c r="A39" s="269"/>
      <c r="B39" s="309">
        <v>15</v>
      </c>
      <c r="C39" s="335">
        <v>277717</v>
      </c>
      <c r="D39" s="336">
        <v>42234</v>
      </c>
      <c r="E39" s="221" t="s">
        <v>291</v>
      </c>
      <c r="F39" s="143" t="s">
        <v>289</v>
      </c>
      <c r="H39" s="166" t="s">
        <v>421</v>
      </c>
      <c r="I39" s="117" t="s">
        <v>420</v>
      </c>
      <c r="J39" s="312"/>
      <c r="K39" s="312"/>
      <c r="L39" s="312"/>
      <c r="M39" s="312"/>
      <c r="N39" s="312"/>
      <c r="O39" s="312"/>
      <c r="P39" s="312"/>
      <c r="Q39" s="314"/>
      <c r="R39" s="282"/>
    </row>
    <row r="40" spans="1:18" ht="15" customHeight="1" x14ac:dyDescent="0.2">
      <c r="A40" s="269"/>
      <c r="B40" s="315"/>
      <c r="C40" s="324"/>
      <c r="D40" s="325"/>
      <c r="E40" s="216"/>
      <c r="F40" s="154" t="s">
        <v>296</v>
      </c>
      <c r="G40" s="122">
        <v>85000</v>
      </c>
      <c r="H40" s="193" t="s">
        <v>381</v>
      </c>
      <c r="I40" s="186"/>
      <c r="J40" s="321"/>
      <c r="K40" s="321"/>
      <c r="L40" s="321"/>
      <c r="M40" s="321"/>
      <c r="N40" s="321"/>
      <c r="O40" s="321"/>
      <c r="P40" s="321"/>
      <c r="Q40" s="323"/>
      <c r="R40" s="282"/>
    </row>
    <row r="41" spans="1:18" ht="15.75" customHeight="1" thickBot="1" x14ac:dyDescent="0.25">
      <c r="A41" s="269"/>
      <c r="B41" s="320"/>
      <c r="C41" s="337"/>
      <c r="D41" s="338"/>
      <c r="E41" s="217"/>
      <c r="F41" s="146" t="s">
        <v>72</v>
      </c>
      <c r="G41" s="131">
        <v>0</v>
      </c>
      <c r="H41" s="163"/>
      <c r="I41" s="179"/>
      <c r="J41" s="179"/>
      <c r="K41" s="179"/>
      <c r="L41" s="179"/>
      <c r="M41" s="179"/>
      <c r="N41" s="179"/>
      <c r="O41" s="179"/>
      <c r="P41" s="179"/>
      <c r="Q41" s="333"/>
      <c r="R41" s="282"/>
    </row>
    <row r="42" spans="1:18" ht="165" x14ac:dyDescent="0.2">
      <c r="A42" s="269"/>
      <c r="B42" s="292">
        <v>16</v>
      </c>
      <c r="C42" s="293">
        <v>273254</v>
      </c>
      <c r="D42" s="294">
        <v>41883</v>
      </c>
      <c r="E42" s="210" t="s">
        <v>422</v>
      </c>
      <c r="F42" s="141" t="s">
        <v>289</v>
      </c>
      <c r="G42" s="120">
        <v>3915397.53</v>
      </c>
      <c r="H42" s="326" t="s">
        <v>423</v>
      </c>
      <c r="I42" s="117" t="s">
        <v>425</v>
      </c>
      <c r="J42" s="177" t="s">
        <v>395</v>
      </c>
      <c r="K42" s="177"/>
      <c r="L42" s="177" t="s">
        <v>427</v>
      </c>
      <c r="M42" s="177">
        <v>240</v>
      </c>
      <c r="N42" s="177"/>
      <c r="O42" s="177"/>
      <c r="P42" s="177"/>
      <c r="Q42" s="295"/>
    </row>
    <row r="43" spans="1:18" ht="102.75" customHeight="1" x14ac:dyDescent="0.2">
      <c r="A43" s="269"/>
      <c r="B43" s="296"/>
      <c r="C43" s="297"/>
      <c r="D43" s="298"/>
      <c r="E43" s="211"/>
      <c r="F43" s="148" t="s">
        <v>296</v>
      </c>
      <c r="G43" s="134">
        <v>783079.5</v>
      </c>
      <c r="H43" s="339" t="s">
        <v>424</v>
      </c>
      <c r="I43" s="185"/>
      <c r="J43" s="183"/>
      <c r="K43" s="185" t="s">
        <v>426</v>
      </c>
      <c r="L43" s="340" t="s">
        <v>428</v>
      </c>
      <c r="M43" s="183">
        <v>270</v>
      </c>
      <c r="N43" s="305"/>
      <c r="O43" s="183"/>
      <c r="P43" s="183"/>
      <c r="Q43" s="299"/>
    </row>
    <row r="44" spans="1:18" ht="15" customHeight="1" x14ac:dyDescent="0.2">
      <c r="A44" s="269"/>
      <c r="B44" s="296"/>
      <c r="C44" s="297"/>
      <c r="D44" s="298"/>
      <c r="E44" s="211"/>
      <c r="F44" s="148" t="s">
        <v>72</v>
      </c>
      <c r="G44" s="134"/>
      <c r="H44" s="167"/>
      <c r="I44" s="183"/>
      <c r="J44" s="183"/>
      <c r="K44" s="183"/>
      <c r="L44" s="340"/>
      <c r="M44" s="183"/>
      <c r="N44" s="305"/>
      <c r="O44" s="183"/>
      <c r="P44" s="183"/>
      <c r="Q44" s="299"/>
    </row>
    <row r="45" spans="1:18" ht="15.75" customHeight="1" thickBot="1" x14ac:dyDescent="0.25">
      <c r="A45" s="269"/>
      <c r="B45" s="300"/>
      <c r="C45" s="301"/>
      <c r="D45" s="302"/>
      <c r="E45" s="212"/>
      <c r="F45" s="142" t="s">
        <v>77</v>
      </c>
      <c r="G45" s="126"/>
      <c r="H45" s="165"/>
      <c r="I45" s="181"/>
      <c r="J45" s="181"/>
      <c r="K45" s="181"/>
      <c r="L45" s="181"/>
      <c r="M45" s="181"/>
      <c r="N45" s="181"/>
      <c r="O45" s="181"/>
      <c r="P45" s="181"/>
      <c r="Q45" s="303"/>
    </row>
    <row r="46" spans="1:18" ht="156.75" customHeight="1" x14ac:dyDescent="0.2">
      <c r="A46" s="269"/>
      <c r="B46" s="292">
        <v>17</v>
      </c>
      <c r="C46" s="293">
        <v>273254</v>
      </c>
      <c r="D46" s="294">
        <v>41883</v>
      </c>
      <c r="E46" s="210" t="s">
        <v>429</v>
      </c>
      <c r="F46" s="141" t="s">
        <v>289</v>
      </c>
      <c r="G46" s="120">
        <v>3561600</v>
      </c>
      <c r="H46" s="166" t="s">
        <v>430</v>
      </c>
      <c r="I46" s="177" t="s">
        <v>431</v>
      </c>
      <c r="J46" s="177"/>
      <c r="K46" s="177"/>
      <c r="L46" s="177"/>
      <c r="M46" s="177"/>
      <c r="N46" s="177"/>
      <c r="O46" s="177"/>
      <c r="P46" s="177"/>
      <c r="Q46" s="295"/>
    </row>
    <row r="47" spans="1:18" ht="86.25" customHeight="1" x14ac:dyDescent="0.2">
      <c r="A47" s="269"/>
      <c r="B47" s="296"/>
      <c r="C47" s="297"/>
      <c r="D47" s="298"/>
      <c r="E47" s="211"/>
      <c r="F47" s="148" t="s">
        <v>296</v>
      </c>
      <c r="G47" s="134">
        <v>508800</v>
      </c>
      <c r="H47" s="326" t="s">
        <v>432</v>
      </c>
      <c r="I47" s="185"/>
      <c r="J47" s="183"/>
      <c r="K47" s="183"/>
      <c r="L47" s="340"/>
      <c r="M47" s="183"/>
      <c r="N47" s="305"/>
      <c r="O47" s="183"/>
      <c r="P47" s="183"/>
      <c r="Q47" s="299"/>
    </row>
    <row r="48" spans="1:18" ht="15" customHeight="1" x14ac:dyDescent="0.2">
      <c r="A48" s="269"/>
      <c r="B48" s="296"/>
      <c r="C48" s="297"/>
      <c r="D48" s="298"/>
      <c r="E48" s="211"/>
      <c r="F48" s="148" t="s">
        <v>72</v>
      </c>
      <c r="G48" s="134"/>
      <c r="H48" s="167"/>
      <c r="I48" s="183"/>
      <c r="J48" s="183"/>
      <c r="K48" s="183"/>
      <c r="L48" s="340"/>
      <c r="M48" s="183"/>
      <c r="N48" s="305"/>
      <c r="O48" s="183"/>
      <c r="P48" s="183"/>
      <c r="Q48" s="299"/>
      <c r="R48" s="341"/>
    </row>
    <row r="49" spans="1:18" ht="15.75" customHeight="1" thickBot="1" x14ac:dyDescent="0.25">
      <c r="A49" s="269"/>
      <c r="B49" s="300"/>
      <c r="C49" s="301"/>
      <c r="D49" s="302"/>
      <c r="E49" s="212"/>
      <c r="F49" s="142" t="s">
        <v>77</v>
      </c>
      <c r="G49" s="126"/>
      <c r="H49" s="165"/>
      <c r="I49" s="181"/>
      <c r="J49" s="181"/>
      <c r="K49" s="181"/>
      <c r="L49" s="181"/>
      <c r="M49" s="181"/>
      <c r="N49" s="181"/>
      <c r="O49" s="181"/>
      <c r="P49" s="181"/>
      <c r="Q49" s="303"/>
      <c r="R49" s="341"/>
    </row>
    <row r="50" spans="1:18" ht="112.5" customHeight="1" x14ac:dyDescent="0.2">
      <c r="A50" s="269"/>
      <c r="B50" s="292">
        <v>18</v>
      </c>
      <c r="C50" s="293">
        <v>303267</v>
      </c>
      <c r="D50" s="294">
        <v>43145</v>
      </c>
      <c r="E50" s="210" t="s">
        <v>433</v>
      </c>
      <c r="F50" s="149" t="s">
        <v>356</v>
      </c>
      <c r="G50" s="120">
        <v>3316933</v>
      </c>
      <c r="H50" s="166" t="s">
        <v>434</v>
      </c>
      <c r="I50" s="177"/>
      <c r="J50" s="177"/>
      <c r="K50" s="177"/>
      <c r="L50" s="177"/>
      <c r="M50" s="177"/>
      <c r="N50" s="177"/>
      <c r="O50" s="177"/>
      <c r="P50" s="177"/>
      <c r="Q50" s="295"/>
      <c r="R50" s="341"/>
    </row>
    <row r="51" spans="1:18" ht="73.5" customHeight="1" x14ac:dyDescent="0.2">
      <c r="A51" s="269"/>
      <c r="B51" s="296"/>
      <c r="C51" s="297"/>
      <c r="D51" s="298"/>
      <c r="E51" s="211"/>
      <c r="F51" s="342" t="s">
        <v>435</v>
      </c>
      <c r="G51" s="134">
        <v>746129</v>
      </c>
      <c r="H51" s="326" t="s">
        <v>432</v>
      </c>
      <c r="I51" s="183"/>
      <c r="J51" s="183"/>
      <c r="K51" s="183"/>
      <c r="L51" s="183"/>
      <c r="M51" s="183"/>
      <c r="N51" s="183"/>
      <c r="O51" s="183"/>
      <c r="P51" s="183"/>
      <c r="Q51" s="299"/>
      <c r="R51" s="341"/>
    </row>
    <row r="52" spans="1:18" ht="15" customHeight="1" x14ac:dyDescent="0.2">
      <c r="A52" s="269"/>
      <c r="B52" s="296"/>
      <c r="C52" s="297"/>
      <c r="D52" s="298"/>
      <c r="E52" s="211"/>
      <c r="F52" s="342" t="s">
        <v>72</v>
      </c>
      <c r="G52" s="134"/>
      <c r="H52" s="167"/>
      <c r="I52" s="183"/>
      <c r="J52" s="183"/>
      <c r="K52" s="183"/>
      <c r="L52" s="183"/>
      <c r="M52" s="183"/>
      <c r="N52" s="183"/>
      <c r="O52" s="183"/>
      <c r="P52" s="183"/>
      <c r="Q52" s="299"/>
      <c r="R52" s="341"/>
    </row>
    <row r="53" spans="1:18" ht="15.75" customHeight="1" thickBot="1" x14ac:dyDescent="0.25">
      <c r="A53" s="269"/>
      <c r="B53" s="300"/>
      <c r="C53" s="301"/>
      <c r="D53" s="302"/>
      <c r="E53" s="212"/>
      <c r="F53" s="343" t="s">
        <v>77</v>
      </c>
      <c r="G53" s="126"/>
      <c r="H53" s="165"/>
      <c r="I53" s="181"/>
      <c r="J53" s="181"/>
      <c r="K53" s="181"/>
      <c r="L53" s="181"/>
      <c r="M53" s="181"/>
      <c r="N53" s="181"/>
      <c r="O53" s="181"/>
      <c r="P53" s="181"/>
      <c r="Q53" s="303"/>
      <c r="R53" s="341"/>
    </row>
    <row r="54" spans="1:18" ht="66" customHeight="1" x14ac:dyDescent="0.2">
      <c r="A54" s="269"/>
      <c r="B54" s="292">
        <v>19</v>
      </c>
      <c r="C54" s="293">
        <v>220883</v>
      </c>
      <c r="D54" s="294">
        <v>43140</v>
      </c>
      <c r="E54" s="210" t="s">
        <v>436</v>
      </c>
      <c r="F54" s="149" t="s">
        <v>356</v>
      </c>
      <c r="G54" s="120">
        <v>3915397.53</v>
      </c>
      <c r="H54" s="166" t="s">
        <v>437</v>
      </c>
      <c r="I54" s="177"/>
      <c r="J54" s="177"/>
      <c r="K54" s="177"/>
      <c r="L54" s="177"/>
      <c r="M54" s="177"/>
      <c r="N54" s="177"/>
      <c r="O54" s="177"/>
      <c r="P54" s="177"/>
      <c r="Q54" s="295"/>
      <c r="R54" s="341"/>
    </row>
    <row r="55" spans="1:18" ht="45.75" x14ac:dyDescent="0.2">
      <c r="A55" s="269"/>
      <c r="B55" s="296"/>
      <c r="C55" s="297"/>
      <c r="D55" s="298"/>
      <c r="E55" s="211"/>
      <c r="F55" s="342" t="s">
        <v>435</v>
      </c>
      <c r="G55" s="134">
        <v>773079.5</v>
      </c>
      <c r="H55" s="344" t="s">
        <v>438</v>
      </c>
      <c r="I55" s="183"/>
      <c r="J55" s="183"/>
      <c r="K55" s="183"/>
      <c r="L55" s="183"/>
      <c r="M55" s="183"/>
      <c r="N55" s="183"/>
      <c r="O55" s="183"/>
      <c r="P55" s="183"/>
      <c r="Q55" s="299"/>
      <c r="R55" s="341"/>
    </row>
    <row r="56" spans="1:18" ht="32.25" customHeight="1" x14ac:dyDescent="0.2">
      <c r="A56" s="269"/>
      <c r="B56" s="296"/>
      <c r="C56" s="297"/>
      <c r="D56" s="298"/>
      <c r="E56" s="211"/>
      <c r="F56" s="342" t="s">
        <v>72</v>
      </c>
      <c r="G56" s="134"/>
      <c r="H56" s="167"/>
      <c r="I56" s="183"/>
      <c r="J56" s="183"/>
      <c r="K56" s="183"/>
      <c r="L56" s="183"/>
      <c r="M56" s="183"/>
      <c r="N56" s="183"/>
      <c r="O56" s="183"/>
      <c r="P56" s="183"/>
      <c r="Q56" s="299"/>
      <c r="R56" s="341"/>
    </row>
    <row r="57" spans="1:18" ht="32.25" customHeight="1" thickBot="1" x14ac:dyDescent="0.25">
      <c r="A57" s="269"/>
      <c r="B57" s="300"/>
      <c r="C57" s="301"/>
      <c r="D57" s="302"/>
      <c r="E57" s="212"/>
      <c r="F57" s="343" t="s">
        <v>77</v>
      </c>
      <c r="G57" s="126"/>
      <c r="H57" s="165"/>
      <c r="I57" s="181"/>
      <c r="J57" s="181"/>
      <c r="K57" s="181"/>
      <c r="L57" s="181"/>
      <c r="M57" s="181"/>
      <c r="N57" s="181"/>
      <c r="O57" s="181"/>
      <c r="P57" s="181"/>
      <c r="Q57" s="303"/>
      <c r="R57" s="341"/>
    </row>
    <row r="58" spans="1:18" ht="105.75" customHeight="1" x14ac:dyDescent="0.2">
      <c r="A58" s="269"/>
      <c r="B58" s="296">
        <v>20</v>
      </c>
      <c r="C58" s="297">
        <v>305648</v>
      </c>
      <c r="D58" s="298">
        <v>43145</v>
      </c>
      <c r="E58" s="345" t="s">
        <v>439</v>
      </c>
      <c r="F58" s="149" t="s">
        <v>356</v>
      </c>
      <c r="G58" s="120">
        <v>4266660</v>
      </c>
      <c r="H58" s="166" t="s">
        <v>440</v>
      </c>
      <c r="I58" s="177"/>
      <c r="J58" s="177"/>
      <c r="K58" s="177"/>
      <c r="L58" s="177"/>
      <c r="M58" s="177"/>
      <c r="N58" s="177"/>
      <c r="O58" s="177"/>
      <c r="P58" s="177"/>
      <c r="Q58" s="295"/>
      <c r="R58" s="341"/>
    </row>
    <row r="59" spans="1:18" ht="72" customHeight="1" x14ac:dyDescent="0.2">
      <c r="A59" s="269"/>
      <c r="B59" s="296"/>
      <c r="C59" s="297"/>
      <c r="D59" s="298"/>
      <c r="E59" s="211"/>
      <c r="F59" s="342" t="s">
        <v>435</v>
      </c>
      <c r="G59" s="134">
        <v>1422222</v>
      </c>
      <c r="H59" s="326" t="s">
        <v>432</v>
      </c>
      <c r="I59" s="183"/>
      <c r="J59" s="183"/>
      <c r="K59" s="183"/>
      <c r="L59" s="183"/>
      <c r="M59" s="183"/>
      <c r="N59" s="183"/>
      <c r="O59" s="183"/>
      <c r="P59" s="183"/>
      <c r="Q59" s="299"/>
      <c r="R59" s="341"/>
    </row>
    <row r="60" spans="1:18" ht="18" x14ac:dyDescent="0.2">
      <c r="A60" s="269"/>
      <c r="B60" s="296"/>
      <c r="C60" s="297"/>
      <c r="D60" s="298"/>
      <c r="E60" s="211"/>
      <c r="F60" s="342" t="s">
        <v>72</v>
      </c>
      <c r="G60" s="134"/>
      <c r="H60" s="167"/>
      <c r="I60" s="183"/>
      <c r="J60" s="183"/>
      <c r="K60" s="183"/>
      <c r="L60" s="183"/>
      <c r="M60" s="183"/>
      <c r="N60" s="183"/>
      <c r="O60" s="183"/>
      <c r="P60" s="183"/>
      <c r="Q60" s="299"/>
      <c r="R60" s="341"/>
    </row>
    <row r="61" spans="1:18" ht="18.75" thickBot="1" x14ac:dyDescent="0.25">
      <c r="A61" s="269"/>
      <c r="B61" s="300"/>
      <c r="C61" s="301"/>
      <c r="D61" s="302"/>
      <c r="E61" s="212"/>
      <c r="F61" s="343" t="s">
        <v>77</v>
      </c>
      <c r="G61" s="126"/>
      <c r="H61" s="172"/>
      <c r="I61" s="181"/>
      <c r="J61" s="181"/>
      <c r="K61" s="181"/>
      <c r="L61" s="181"/>
      <c r="M61" s="181"/>
      <c r="N61" s="181"/>
      <c r="O61" s="181"/>
      <c r="P61" s="181"/>
      <c r="Q61" s="303"/>
      <c r="R61" s="341"/>
    </row>
    <row r="62" spans="1:18" ht="82.5" customHeight="1" x14ac:dyDescent="0.2">
      <c r="A62" s="269"/>
      <c r="B62" s="315">
        <v>21</v>
      </c>
      <c r="C62" s="324">
        <v>305648</v>
      </c>
      <c r="D62" s="325">
        <v>43145</v>
      </c>
      <c r="E62" s="215" t="s">
        <v>370</v>
      </c>
      <c r="F62" s="149" t="s">
        <v>356</v>
      </c>
      <c r="G62" s="346">
        <v>424766.4</v>
      </c>
      <c r="H62" s="347" t="s">
        <v>442</v>
      </c>
      <c r="I62" s="213" t="s">
        <v>390</v>
      </c>
      <c r="J62" s="312"/>
      <c r="K62" s="312"/>
      <c r="L62" s="312"/>
      <c r="M62" s="312"/>
      <c r="N62" s="312"/>
      <c r="O62" s="312"/>
      <c r="P62" s="312"/>
      <c r="Q62" s="314"/>
    </row>
    <row r="63" spans="1:18" ht="105" customHeight="1" x14ac:dyDescent="0.2">
      <c r="A63" s="269"/>
      <c r="B63" s="315"/>
      <c r="C63" s="324"/>
      <c r="D63" s="325"/>
      <c r="E63" s="216"/>
      <c r="F63" s="348" t="s">
        <v>435</v>
      </c>
      <c r="G63" s="127">
        <v>84953.600000000006</v>
      </c>
      <c r="H63" s="349" t="s">
        <v>443</v>
      </c>
      <c r="I63" s="214"/>
      <c r="J63" s="178"/>
      <c r="K63" s="178"/>
      <c r="L63" s="178"/>
      <c r="M63" s="178"/>
      <c r="N63" s="178"/>
      <c r="O63" s="178"/>
      <c r="P63" s="178"/>
      <c r="Q63" s="329"/>
    </row>
    <row r="64" spans="1:18" ht="77.25" customHeight="1" x14ac:dyDescent="0.2">
      <c r="A64" s="269"/>
      <c r="B64" s="315"/>
      <c r="C64" s="324"/>
      <c r="D64" s="325"/>
      <c r="E64" s="216"/>
      <c r="F64" s="342" t="s">
        <v>72</v>
      </c>
      <c r="G64" s="128"/>
      <c r="H64" s="350"/>
      <c r="I64" s="196"/>
      <c r="J64" s="178"/>
      <c r="K64" s="178"/>
      <c r="L64" s="178"/>
      <c r="M64" s="178"/>
      <c r="N64" s="178"/>
      <c r="O64" s="178"/>
      <c r="P64" s="178"/>
      <c r="Q64" s="329"/>
    </row>
    <row r="65" spans="1:18" ht="16.5" customHeight="1" x14ac:dyDescent="0.2">
      <c r="A65" s="269"/>
      <c r="B65" s="315"/>
      <c r="C65" s="324"/>
      <c r="D65" s="325"/>
      <c r="E65" s="216"/>
      <c r="F65" s="342" t="s">
        <v>441</v>
      </c>
      <c r="G65" s="134"/>
      <c r="H65" s="167"/>
      <c r="I65" s="178"/>
      <c r="J65" s="178"/>
      <c r="K65" s="178"/>
      <c r="L65" s="178"/>
      <c r="M65" s="178"/>
      <c r="N65" s="178"/>
      <c r="O65" s="178"/>
      <c r="P65" s="178"/>
      <c r="Q65" s="329"/>
    </row>
    <row r="66" spans="1:18" ht="18.75" thickBot="1" x14ac:dyDescent="0.25">
      <c r="A66" s="269"/>
      <c r="B66" s="320"/>
      <c r="C66" s="337"/>
      <c r="D66" s="338"/>
      <c r="E66" s="217"/>
      <c r="F66" s="158" t="s">
        <v>77</v>
      </c>
      <c r="G66" s="131"/>
      <c r="H66" s="163"/>
      <c r="I66" s="179"/>
      <c r="J66" s="179"/>
      <c r="K66" s="179"/>
      <c r="L66" s="179"/>
      <c r="M66" s="179"/>
      <c r="N66" s="179"/>
      <c r="O66" s="179"/>
      <c r="P66" s="179"/>
      <c r="Q66" s="333"/>
    </row>
    <row r="67" spans="1:18" ht="111.75" customHeight="1" x14ac:dyDescent="0.2">
      <c r="A67" s="351"/>
      <c r="B67" s="296">
        <v>22</v>
      </c>
      <c r="C67" s="297">
        <v>305648</v>
      </c>
      <c r="D67" s="298">
        <v>43145</v>
      </c>
      <c r="E67" s="345" t="s">
        <v>444</v>
      </c>
      <c r="F67" s="288" t="s">
        <v>356</v>
      </c>
      <c r="G67" s="352">
        <v>677874.53</v>
      </c>
      <c r="H67" s="347" t="s">
        <v>445</v>
      </c>
      <c r="I67" s="353"/>
      <c r="J67" s="177"/>
      <c r="K67" s="177"/>
      <c r="L67" s="177"/>
      <c r="M67" s="177"/>
      <c r="N67" s="177"/>
      <c r="O67" s="177"/>
      <c r="P67" s="177"/>
      <c r="Q67" s="295"/>
      <c r="R67" s="341"/>
    </row>
    <row r="68" spans="1:18" ht="91.5" x14ac:dyDescent="0.2">
      <c r="A68" s="351"/>
      <c r="B68" s="296"/>
      <c r="C68" s="297"/>
      <c r="D68" s="298"/>
      <c r="E68" s="211"/>
      <c r="F68" s="348" t="s">
        <v>435</v>
      </c>
      <c r="G68" s="127">
        <v>135574.91</v>
      </c>
      <c r="H68" s="349" t="s">
        <v>446</v>
      </c>
      <c r="I68" s="354"/>
      <c r="J68" s="183"/>
      <c r="K68" s="183"/>
      <c r="L68" s="183"/>
      <c r="M68" s="183"/>
      <c r="N68" s="183"/>
      <c r="O68" s="183"/>
      <c r="P68" s="183"/>
      <c r="Q68" s="299"/>
      <c r="R68" s="341"/>
    </row>
    <row r="69" spans="1:18" ht="18" x14ac:dyDescent="0.2">
      <c r="A69" s="351"/>
      <c r="B69" s="296"/>
      <c r="C69" s="297"/>
      <c r="D69" s="298"/>
      <c r="E69" s="211"/>
      <c r="F69" s="342" t="s">
        <v>72</v>
      </c>
      <c r="G69" s="134"/>
      <c r="H69" s="167"/>
      <c r="I69" s="183"/>
      <c r="J69" s="183"/>
      <c r="K69" s="183"/>
      <c r="L69" s="183"/>
      <c r="M69" s="183"/>
      <c r="N69" s="183"/>
      <c r="O69" s="183"/>
      <c r="P69" s="183"/>
      <c r="Q69" s="299"/>
      <c r="R69" s="341"/>
    </row>
    <row r="70" spans="1:18" ht="18" x14ac:dyDescent="0.2">
      <c r="A70" s="351"/>
      <c r="B70" s="296"/>
      <c r="C70" s="297"/>
      <c r="D70" s="298"/>
      <c r="E70" s="211"/>
      <c r="F70" s="355" t="s">
        <v>478</v>
      </c>
      <c r="G70" s="132"/>
      <c r="H70" s="172"/>
      <c r="I70" s="187"/>
      <c r="J70" s="187"/>
      <c r="K70" s="187"/>
      <c r="L70" s="187"/>
      <c r="M70" s="187"/>
      <c r="N70" s="187"/>
      <c r="O70" s="187"/>
      <c r="P70" s="187"/>
      <c r="Q70" s="356"/>
      <c r="R70" s="341"/>
    </row>
    <row r="71" spans="1:18" ht="18.75" thickBot="1" x14ac:dyDescent="0.25">
      <c r="A71" s="351"/>
      <c r="B71" s="300"/>
      <c r="C71" s="301"/>
      <c r="D71" s="302"/>
      <c r="E71" s="212"/>
      <c r="F71" s="343" t="s">
        <v>77</v>
      </c>
      <c r="G71" s="126"/>
      <c r="H71" s="165"/>
      <c r="I71" s="181"/>
      <c r="J71" s="181"/>
      <c r="K71" s="181"/>
      <c r="L71" s="181"/>
      <c r="M71" s="181"/>
      <c r="N71" s="181"/>
      <c r="O71" s="181"/>
      <c r="P71" s="181"/>
      <c r="Q71" s="303"/>
      <c r="R71" s="341"/>
    </row>
    <row r="72" spans="1:18" ht="111.75" customHeight="1" x14ac:dyDescent="0.2">
      <c r="A72" s="351"/>
      <c r="B72" s="296">
        <v>23</v>
      </c>
      <c r="C72" s="297">
        <v>305648</v>
      </c>
      <c r="D72" s="298">
        <v>43145</v>
      </c>
      <c r="E72" s="345" t="s">
        <v>447</v>
      </c>
      <c r="F72" s="149" t="s">
        <v>356</v>
      </c>
      <c r="G72" s="120">
        <v>0</v>
      </c>
      <c r="H72" s="357" t="s">
        <v>448</v>
      </c>
      <c r="I72" s="353" t="s">
        <v>449</v>
      </c>
      <c r="J72" s="177"/>
      <c r="K72" s="177"/>
      <c r="L72" s="177"/>
      <c r="M72" s="177"/>
      <c r="N72" s="177"/>
      <c r="O72" s="177"/>
      <c r="P72" s="177"/>
      <c r="Q72" s="295"/>
      <c r="R72" s="341"/>
    </row>
    <row r="73" spans="1:18" ht="30" x14ac:dyDescent="0.2">
      <c r="A73" s="351"/>
      <c r="B73" s="296"/>
      <c r="C73" s="297"/>
      <c r="D73" s="298"/>
      <c r="E73" s="211"/>
      <c r="F73" s="348" t="s">
        <v>435</v>
      </c>
      <c r="G73" s="128">
        <v>0</v>
      </c>
      <c r="H73" s="358" t="s">
        <v>450</v>
      </c>
      <c r="I73" s="354"/>
      <c r="J73" s="183"/>
      <c r="K73" s="183"/>
      <c r="L73" s="183"/>
      <c r="M73" s="183"/>
      <c r="N73" s="183"/>
      <c r="O73" s="183"/>
      <c r="P73" s="183"/>
      <c r="Q73" s="299"/>
      <c r="R73" s="341"/>
    </row>
    <row r="74" spans="1:18" ht="43.5" customHeight="1" x14ac:dyDescent="0.2">
      <c r="A74" s="351"/>
      <c r="B74" s="296"/>
      <c r="C74" s="297"/>
      <c r="D74" s="298"/>
      <c r="E74" s="211"/>
      <c r="F74" s="342" t="s">
        <v>72</v>
      </c>
      <c r="G74" s="134">
        <v>0</v>
      </c>
      <c r="H74" s="167"/>
      <c r="I74" s="183"/>
      <c r="J74" s="183"/>
      <c r="K74" s="183"/>
      <c r="L74" s="183"/>
      <c r="M74" s="183"/>
      <c r="N74" s="183"/>
      <c r="O74" s="183"/>
      <c r="P74" s="183"/>
      <c r="Q74" s="299"/>
      <c r="R74" s="341"/>
    </row>
    <row r="75" spans="1:18" ht="18" x14ac:dyDescent="0.2">
      <c r="A75" s="351"/>
      <c r="B75" s="296"/>
      <c r="C75" s="297"/>
      <c r="D75" s="298"/>
      <c r="E75" s="211"/>
      <c r="F75" s="355" t="s">
        <v>478</v>
      </c>
      <c r="G75" s="132"/>
      <c r="H75" s="172"/>
      <c r="I75" s="187"/>
      <c r="J75" s="187"/>
      <c r="K75" s="187"/>
      <c r="L75" s="187"/>
      <c r="M75" s="187"/>
      <c r="N75" s="187"/>
      <c r="O75" s="187"/>
      <c r="P75" s="187"/>
      <c r="Q75" s="356"/>
      <c r="R75" s="341"/>
    </row>
    <row r="76" spans="1:18" ht="43.5" customHeight="1" thickBot="1" x14ac:dyDescent="0.25">
      <c r="A76" s="351"/>
      <c r="B76" s="300"/>
      <c r="C76" s="301"/>
      <c r="D76" s="302"/>
      <c r="E76" s="212"/>
      <c r="F76" s="343" t="s">
        <v>77</v>
      </c>
      <c r="G76" s="126"/>
      <c r="H76" s="172"/>
      <c r="I76" s="181"/>
      <c r="J76" s="181"/>
      <c r="K76" s="181"/>
      <c r="L76" s="181"/>
      <c r="M76" s="181"/>
      <c r="N76" s="181"/>
      <c r="O76" s="181"/>
      <c r="P76" s="181"/>
      <c r="Q76" s="303"/>
      <c r="R76" s="341"/>
    </row>
    <row r="77" spans="1:18" ht="111.75" customHeight="1" x14ac:dyDescent="0.2">
      <c r="A77" s="351"/>
      <c r="B77" s="296">
        <v>24</v>
      </c>
      <c r="C77" s="297">
        <v>305648</v>
      </c>
      <c r="D77" s="298">
        <v>43145</v>
      </c>
      <c r="E77" s="345" t="s">
        <v>451</v>
      </c>
      <c r="F77" s="149" t="s">
        <v>356</v>
      </c>
      <c r="G77" s="120">
        <v>0</v>
      </c>
      <c r="H77" s="344" t="s">
        <v>452</v>
      </c>
      <c r="I77" s="359"/>
      <c r="J77" s="177"/>
      <c r="K77" s="177"/>
      <c r="L77" s="177"/>
      <c r="M77" s="177"/>
      <c r="N77" s="177"/>
      <c r="O77" s="177"/>
      <c r="P77" s="177"/>
      <c r="Q77" s="295"/>
      <c r="R77" s="341"/>
    </row>
    <row r="78" spans="1:18" ht="66.75" customHeight="1" x14ac:dyDescent="0.2">
      <c r="A78" s="351"/>
      <c r="B78" s="296"/>
      <c r="C78" s="297"/>
      <c r="D78" s="298"/>
      <c r="E78" s="211"/>
      <c r="F78" s="348" t="s">
        <v>435</v>
      </c>
      <c r="G78" s="128">
        <v>0</v>
      </c>
      <c r="H78" s="360" t="s">
        <v>453</v>
      </c>
      <c r="I78" s="361"/>
      <c r="J78" s="183"/>
      <c r="K78" s="183"/>
      <c r="L78" s="183"/>
      <c r="M78" s="183"/>
      <c r="N78" s="183"/>
      <c r="O78" s="183"/>
      <c r="P78" s="183"/>
      <c r="Q78" s="299"/>
      <c r="R78" s="341"/>
    </row>
    <row r="79" spans="1:18" ht="43.5" customHeight="1" x14ac:dyDescent="0.2">
      <c r="A79" s="351"/>
      <c r="B79" s="296"/>
      <c r="C79" s="297"/>
      <c r="D79" s="298"/>
      <c r="E79" s="211"/>
      <c r="F79" s="342" t="s">
        <v>72</v>
      </c>
      <c r="G79" s="134">
        <v>0</v>
      </c>
      <c r="H79" s="167"/>
      <c r="I79" s="183"/>
      <c r="J79" s="183"/>
      <c r="K79" s="183"/>
      <c r="L79" s="183"/>
      <c r="M79" s="183"/>
      <c r="N79" s="183"/>
      <c r="O79" s="183"/>
      <c r="P79" s="183"/>
      <c r="Q79" s="299"/>
      <c r="R79" s="341"/>
    </row>
    <row r="80" spans="1:18" ht="43.5" customHeight="1" thickBot="1" x14ac:dyDescent="0.25">
      <c r="A80" s="351"/>
      <c r="B80" s="300"/>
      <c r="C80" s="301"/>
      <c r="D80" s="302"/>
      <c r="E80" s="212"/>
      <c r="F80" s="343" t="s">
        <v>77</v>
      </c>
      <c r="G80" s="126">
        <v>0</v>
      </c>
      <c r="H80" s="165"/>
      <c r="I80" s="181"/>
      <c r="J80" s="181"/>
      <c r="K80" s="181"/>
      <c r="L80" s="181"/>
      <c r="M80" s="181"/>
      <c r="N80" s="181"/>
      <c r="O80" s="181"/>
      <c r="P80" s="181"/>
      <c r="Q80" s="303"/>
      <c r="R80" s="341"/>
    </row>
    <row r="81" spans="1:18" ht="60.75" x14ac:dyDescent="0.2">
      <c r="A81" s="362"/>
      <c r="B81" s="292">
        <v>25</v>
      </c>
      <c r="C81" s="293">
        <v>178250</v>
      </c>
      <c r="D81" s="294">
        <v>40721</v>
      </c>
      <c r="E81" s="210" t="s">
        <v>57</v>
      </c>
      <c r="F81" s="141" t="s">
        <v>95</v>
      </c>
      <c r="G81" s="120">
        <v>0</v>
      </c>
      <c r="H81" s="117" t="s">
        <v>454</v>
      </c>
      <c r="I81" s="177" t="s">
        <v>455</v>
      </c>
      <c r="J81" s="177"/>
      <c r="K81" s="177"/>
      <c r="L81" s="177" t="s">
        <v>61</v>
      </c>
      <c r="M81" s="177" t="s">
        <v>61</v>
      </c>
      <c r="N81" s="177" t="s">
        <v>61</v>
      </c>
      <c r="O81" s="177" t="s">
        <v>61</v>
      </c>
      <c r="P81" s="177" t="s">
        <v>61</v>
      </c>
      <c r="Q81" s="295" t="s">
        <v>61</v>
      </c>
      <c r="R81" s="341"/>
    </row>
    <row r="82" spans="1:18" ht="15" x14ac:dyDescent="0.2">
      <c r="A82" s="362"/>
      <c r="B82" s="296"/>
      <c r="C82" s="297"/>
      <c r="D82" s="298"/>
      <c r="E82" s="211"/>
      <c r="F82" s="148" t="s">
        <v>72</v>
      </c>
      <c r="G82" s="134">
        <v>0</v>
      </c>
      <c r="H82" s="167"/>
      <c r="I82" s="183"/>
      <c r="J82" s="183"/>
      <c r="K82" s="183"/>
      <c r="L82" s="183"/>
      <c r="M82" s="183"/>
      <c r="N82" s="183"/>
      <c r="O82" s="183"/>
      <c r="P82" s="183"/>
      <c r="Q82" s="299"/>
      <c r="R82" s="341"/>
    </row>
    <row r="83" spans="1:18" ht="15" x14ac:dyDescent="0.2">
      <c r="A83" s="362"/>
      <c r="B83" s="296"/>
      <c r="C83" s="297"/>
      <c r="D83" s="298"/>
      <c r="E83" s="211"/>
      <c r="F83" s="355" t="s">
        <v>478</v>
      </c>
      <c r="G83" s="132"/>
      <c r="H83" s="172"/>
      <c r="I83" s="187"/>
      <c r="J83" s="187"/>
      <c r="K83" s="187"/>
      <c r="L83" s="187"/>
      <c r="M83" s="187"/>
      <c r="N83" s="187"/>
      <c r="O83" s="187"/>
      <c r="P83" s="187"/>
      <c r="Q83" s="356"/>
      <c r="R83" s="341"/>
    </row>
    <row r="84" spans="1:18" ht="48" customHeight="1" thickBot="1" x14ac:dyDescent="0.25">
      <c r="A84" s="362"/>
      <c r="B84" s="300"/>
      <c r="C84" s="301"/>
      <c r="D84" s="302"/>
      <c r="E84" s="212"/>
      <c r="F84" s="142" t="s">
        <v>290</v>
      </c>
      <c r="G84" s="126">
        <v>0</v>
      </c>
      <c r="H84" s="165"/>
      <c r="I84" s="181"/>
      <c r="J84" s="181"/>
      <c r="K84" s="181"/>
      <c r="L84" s="181"/>
      <c r="M84" s="181"/>
      <c r="N84" s="181"/>
      <c r="O84" s="181"/>
      <c r="P84" s="181"/>
      <c r="Q84" s="303"/>
      <c r="R84" s="341"/>
    </row>
    <row r="85" spans="1:18" ht="78.75" customHeight="1" x14ac:dyDescent="0.2">
      <c r="A85" s="362"/>
      <c r="B85" s="292">
        <v>26</v>
      </c>
      <c r="C85" s="293">
        <v>180675</v>
      </c>
      <c r="D85" s="294">
        <v>40730</v>
      </c>
      <c r="E85" s="210" t="s">
        <v>14</v>
      </c>
      <c r="F85" s="141" t="s">
        <v>456</v>
      </c>
      <c r="G85" s="120">
        <v>32000</v>
      </c>
      <c r="H85" s="117" t="s">
        <v>457</v>
      </c>
      <c r="I85" s="177" t="s">
        <v>458</v>
      </c>
      <c r="J85" s="177"/>
      <c r="K85" s="177"/>
      <c r="L85" s="177"/>
      <c r="M85" s="177"/>
      <c r="N85" s="177"/>
      <c r="O85" s="177"/>
      <c r="P85" s="177"/>
      <c r="Q85" s="295"/>
      <c r="R85" s="341"/>
    </row>
    <row r="86" spans="1:18" ht="15" x14ac:dyDescent="0.2">
      <c r="A86" s="362"/>
      <c r="B86" s="296"/>
      <c r="C86" s="297"/>
      <c r="D86" s="298"/>
      <c r="E86" s="211"/>
      <c r="F86" s="148" t="s">
        <v>72</v>
      </c>
      <c r="G86" s="128"/>
      <c r="H86" s="167"/>
      <c r="I86" s="183"/>
      <c r="J86" s="183" t="s">
        <v>61</v>
      </c>
      <c r="K86" s="183" t="s">
        <v>61</v>
      </c>
      <c r="L86" s="183" t="s">
        <v>61</v>
      </c>
      <c r="M86" s="183" t="s">
        <v>61</v>
      </c>
      <c r="N86" s="183" t="s">
        <v>61</v>
      </c>
      <c r="O86" s="183" t="s">
        <v>61</v>
      </c>
      <c r="P86" s="183" t="s">
        <v>61</v>
      </c>
      <c r="Q86" s="299" t="s">
        <v>61</v>
      </c>
      <c r="R86" s="341"/>
    </row>
    <row r="87" spans="1:18" ht="15" x14ac:dyDescent="0.2">
      <c r="A87" s="362"/>
      <c r="B87" s="296"/>
      <c r="C87" s="297"/>
      <c r="D87" s="298"/>
      <c r="E87" s="211"/>
      <c r="F87" s="355" t="s">
        <v>478</v>
      </c>
      <c r="G87" s="132"/>
      <c r="H87" s="172"/>
      <c r="I87" s="187"/>
      <c r="J87" s="187"/>
      <c r="K87" s="187"/>
      <c r="L87" s="187"/>
      <c r="M87" s="187"/>
      <c r="N87" s="187"/>
      <c r="O87" s="187"/>
      <c r="P87" s="187"/>
      <c r="Q87" s="356"/>
      <c r="R87" s="341"/>
    </row>
    <row r="88" spans="1:18" ht="25.5" customHeight="1" thickBot="1" x14ac:dyDescent="0.25">
      <c r="A88" s="362"/>
      <c r="B88" s="300"/>
      <c r="C88" s="297"/>
      <c r="D88" s="298"/>
      <c r="E88" s="212"/>
      <c r="F88" s="142" t="s">
        <v>77</v>
      </c>
      <c r="G88" s="126"/>
      <c r="H88" s="165"/>
      <c r="I88" s="181"/>
      <c r="J88" s="181" t="s">
        <v>61</v>
      </c>
      <c r="K88" s="181" t="s">
        <v>61</v>
      </c>
      <c r="L88" s="181" t="s">
        <v>61</v>
      </c>
      <c r="M88" s="181" t="s">
        <v>61</v>
      </c>
      <c r="N88" s="181" t="s">
        <v>61</v>
      </c>
      <c r="O88" s="181" t="s">
        <v>61</v>
      </c>
      <c r="P88" s="181" t="s">
        <v>61</v>
      </c>
      <c r="Q88" s="303" t="s">
        <v>61</v>
      </c>
      <c r="R88" s="341"/>
    </row>
    <row r="89" spans="1:18" ht="96.75" customHeight="1" x14ac:dyDescent="0.2">
      <c r="A89" s="362"/>
      <c r="B89" s="292">
        <v>27</v>
      </c>
      <c r="C89" s="293">
        <v>180636</v>
      </c>
      <c r="D89" s="294">
        <v>40967</v>
      </c>
      <c r="E89" s="210" t="s">
        <v>459</v>
      </c>
      <c r="F89" s="141" t="s">
        <v>289</v>
      </c>
      <c r="G89" s="120">
        <v>32000</v>
      </c>
      <c r="H89" s="117" t="s">
        <v>460</v>
      </c>
      <c r="I89" s="177" t="s">
        <v>461</v>
      </c>
      <c r="J89" s="177"/>
      <c r="K89" s="177"/>
      <c r="L89" s="177"/>
      <c r="M89" s="177"/>
      <c r="N89" s="177"/>
      <c r="O89" s="177"/>
      <c r="P89" s="177"/>
      <c r="Q89" s="295"/>
      <c r="R89" s="341"/>
    </row>
    <row r="90" spans="1:18" ht="51.75" customHeight="1" x14ac:dyDescent="0.2">
      <c r="A90" s="362"/>
      <c r="B90" s="296"/>
      <c r="C90" s="297"/>
      <c r="D90" s="298"/>
      <c r="E90" s="211"/>
      <c r="F90" s="148" t="s">
        <v>72</v>
      </c>
      <c r="G90" s="134"/>
      <c r="H90" s="167" t="s">
        <v>377</v>
      </c>
      <c r="I90" s="183"/>
      <c r="J90" s="183" t="s">
        <v>61</v>
      </c>
      <c r="K90" s="183" t="s">
        <v>61</v>
      </c>
      <c r="L90" s="183" t="s">
        <v>61</v>
      </c>
      <c r="M90" s="183" t="s">
        <v>61</v>
      </c>
      <c r="N90" s="183" t="s">
        <v>61</v>
      </c>
      <c r="O90" s="183" t="s">
        <v>61</v>
      </c>
      <c r="P90" s="183" t="s">
        <v>61</v>
      </c>
      <c r="Q90" s="299" t="s">
        <v>61</v>
      </c>
      <c r="R90" s="341"/>
    </row>
    <row r="91" spans="1:18" ht="15" x14ac:dyDescent="0.2">
      <c r="A91" s="362"/>
      <c r="B91" s="296"/>
      <c r="C91" s="297"/>
      <c r="D91" s="298"/>
      <c r="E91" s="211"/>
      <c r="F91" s="355" t="s">
        <v>478</v>
      </c>
      <c r="G91" s="132"/>
      <c r="H91" s="172"/>
      <c r="I91" s="187"/>
      <c r="J91" s="187"/>
      <c r="K91" s="187"/>
      <c r="L91" s="187"/>
      <c r="M91" s="187"/>
      <c r="N91" s="187"/>
      <c r="O91" s="187"/>
      <c r="P91" s="187"/>
      <c r="Q91" s="356"/>
      <c r="R91" s="341"/>
    </row>
    <row r="92" spans="1:18" ht="15.75" thickBot="1" x14ac:dyDescent="0.25">
      <c r="A92" s="362"/>
      <c r="B92" s="300"/>
      <c r="C92" s="301"/>
      <c r="D92" s="302"/>
      <c r="E92" s="212"/>
      <c r="F92" s="142" t="s">
        <v>77</v>
      </c>
      <c r="G92" s="126"/>
      <c r="H92" s="165"/>
      <c r="I92" s="181"/>
      <c r="J92" s="181" t="s">
        <v>61</v>
      </c>
      <c r="K92" s="181" t="s">
        <v>61</v>
      </c>
      <c r="L92" s="181" t="s">
        <v>61</v>
      </c>
      <c r="M92" s="181" t="s">
        <v>61</v>
      </c>
      <c r="N92" s="181" t="s">
        <v>61</v>
      </c>
      <c r="O92" s="181" t="s">
        <v>61</v>
      </c>
      <c r="P92" s="181" t="s">
        <v>61</v>
      </c>
      <c r="Q92" s="303" t="s">
        <v>61</v>
      </c>
      <c r="R92" s="341"/>
    </row>
    <row r="93" spans="1:18" ht="75" customHeight="1" x14ac:dyDescent="0.2">
      <c r="A93" s="362"/>
      <c r="B93" s="292">
        <v>28</v>
      </c>
      <c r="C93" s="293">
        <v>206674</v>
      </c>
      <c r="D93" s="294">
        <v>41038</v>
      </c>
      <c r="E93" s="210" t="s">
        <v>33</v>
      </c>
      <c r="F93" s="141" t="s">
        <v>462</v>
      </c>
      <c r="G93" s="120">
        <f>+'[1]ANEXO 2A'!$K$7</f>
        <v>48000</v>
      </c>
      <c r="H93" s="363" t="s">
        <v>463</v>
      </c>
      <c r="I93" s="177" t="s">
        <v>464</v>
      </c>
      <c r="J93" s="177"/>
      <c r="K93" s="177"/>
      <c r="L93" s="177"/>
      <c r="M93" s="177"/>
      <c r="N93" s="177"/>
      <c r="O93" s="177"/>
      <c r="P93" s="177"/>
      <c r="Q93" s="295"/>
      <c r="R93" s="341"/>
    </row>
    <row r="94" spans="1:18" ht="33.75" customHeight="1" x14ac:dyDescent="0.2">
      <c r="A94" s="362"/>
      <c r="B94" s="296"/>
      <c r="C94" s="297"/>
      <c r="D94" s="298"/>
      <c r="E94" s="211"/>
      <c r="F94" s="148" t="s">
        <v>72</v>
      </c>
      <c r="G94" s="134"/>
      <c r="H94" s="167" t="s">
        <v>377</v>
      </c>
      <c r="I94" s="183"/>
      <c r="J94" s="183" t="s">
        <v>61</v>
      </c>
      <c r="K94" s="183" t="s">
        <v>61</v>
      </c>
      <c r="L94" s="183" t="s">
        <v>61</v>
      </c>
      <c r="M94" s="183" t="s">
        <v>61</v>
      </c>
      <c r="N94" s="183" t="s">
        <v>61</v>
      </c>
      <c r="O94" s="183" t="s">
        <v>61</v>
      </c>
      <c r="P94" s="183" t="s">
        <v>61</v>
      </c>
      <c r="Q94" s="299" t="s">
        <v>61</v>
      </c>
      <c r="R94" s="341"/>
    </row>
    <row r="95" spans="1:18" ht="15" x14ac:dyDescent="0.2">
      <c r="A95" s="362"/>
      <c r="B95" s="296"/>
      <c r="C95" s="297"/>
      <c r="D95" s="298"/>
      <c r="E95" s="211"/>
      <c r="F95" s="355" t="s">
        <v>478</v>
      </c>
      <c r="G95" s="132"/>
      <c r="H95" s="172"/>
      <c r="I95" s="187"/>
      <c r="J95" s="187"/>
      <c r="K95" s="187"/>
      <c r="L95" s="187"/>
      <c r="M95" s="187"/>
      <c r="N95" s="187"/>
      <c r="O95" s="187"/>
      <c r="P95" s="187"/>
      <c r="Q95" s="356"/>
      <c r="R95" s="341"/>
    </row>
    <row r="96" spans="1:18" ht="15.75" thickBot="1" x14ac:dyDescent="0.25">
      <c r="A96" s="362"/>
      <c r="B96" s="300"/>
      <c r="C96" s="297"/>
      <c r="D96" s="298"/>
      <c r="E96" s="212"/>
      <c r="F96" s="142" t="s">
        <v>77</v>
      </c>
      <c r="G96" s="126"/>
      <c r="H96" s="165"/>
      <c r="I96" s="181"/>
      <c r="J96" s="181" t="s">
        <v>61</v>
      </c>
      <c r="K96" s="181" t="s">
        <v>61</v>
      </c>
      <c r="L96" s="181" t="s">
        <v>61</v>
      </c>
      <c r="M96" s="181" t="s">
        <v>61</v>
      </c>
      <c r="N96" s="181" t="s">
        <v>61</v>
      </c>
      <c r="O96" s="181" t="s">
        <v>61</v>
      </c>
      <c r="P96" s="181" t="s">
        <v>61</v>
      </c>
      <c r="Q96" s="303" t="s">
        <v>61</v>
      </c>
      <c r="R96" s="341"/>
    </row>
    <row r="97" spans="1:18" ht="265.5" customHeight="1" x14ac:dyDescent="0.2">
      <c r="A97" s="362"/>
      <c r="B97" s="292">
        <v>29</v>
      </c>
      <c r="C97" s="293">
        <v>214353</v>
      </c>
      <c r="D97" s="294">
        <v>41080</v>
      </c>
      <c r="E97" s="210" t="s">
        <v>16</v>
      </c>
      <c r="F97" s="141" t="s">
        <v>361</v>
      </c>
      <c r="G97" s="120">
        <v>55550</v>
      </c>
      <c r="H97" s="166" t="s">
        <v>465</v>
      </c>
      <c r="I97" s="177" t="s">
        <v>466</v>
      </c>
      <c r="J97" s="177"/>
      <c r="K97" s="177"/>
      <c r="L97" s="120"/>
      <c r="M97" s="177"/>
      <c r="N97" s="177"/>
      <c r="O97" s="177" t="s">
        <v>61</v>
      </c>
      <c r="P97" s="177" t="s">
        <v>61</v>
      </c>
      <c r="Q97" s="295" t="s">
        <v>61</v>
      </c>
      <c r="R97" s="341"/>
    </row>
    <row r="98" spans="1:18" ht="15" x14ac:dyDescent="0.2">
      <c r="A98" s="362"/>
      <c r="B98" s="296"/>
      <c r="C98" s="297"/>
      <c r="D98" s="298"/>
      <c r="E98" s="211"/>
      <c r="F98" s="148" t="s">
        <v>72</v>
      </c>
      <c r="G98" s="134"/>
      <c r="H98" s="167"/>
      <c r="I98" s="183"/>
      <c r="J98" s="186"/>
      <c r="K98" s="186"/>
      <c r="L98" s="364"/>
      <c r="M98" s="186"/>
      <c r="N98" s="186"/>
      <c r="O98" s="183" t="s">
        <v>61</v>
      </c>
      <c r="P98" s="183" t="s">
        <v>61</v>
      </c>
      <c r="Q98" s="299" t="s">
        <v>61</v>
      </c>
      <c r="R98" s="341"/>
    </row>
    <row r="99" spans="1:18" ht="15" x14ac:dyDescent="0.2">
      <c r="A99" s="362"/>
      <c r="B99" s="296"/>
      <c r="C99" s="297"/>
      <c r="D99" s="298"/>
      <c r="E99" s="211"/>
      <c r="F99" s="355" t="s">
        <v>478</v>
      </c>
      <c r="G99" s="132"/>
      <c r="H99" s="172"/>
      <c r="I99" s="187"/>
      <c r="J99" s="187"/>
      <c r="K99" s="187"/>
      <c r="L99" s="187"/>
      <c r="M99" s="187"/>
      <c r="N99" s="187"/>
      <c r="O99" s="187"/>
      <c r="P99" s="187"/>
      <c r="Q99" s="356"/>
      <c r="R99" s="341"/>
    </row>
    <row r="100" spans="1:18" ht="15.75" thickBot="1" x14ac:dyDescent="0.25">
      <c r="A100" s="362"/>
      <c r="B100" s="300"/>
      <c r="C100" s="301"/>
      <c r="D100" s="302"/>
      <c r="E100" s="212"/>
      <c r="F100" s="142" t="s">
        <v>77</v>
      </c>
      <c r="G100" s="126"/>
      <c r="H100" s="165"/>
      <c r="I100" s="181"/>
      <c r="J100" s="365"/>
      <c r="K100" s="365"/>
      <c r="L100" s="199"/>
      <c r="M100" s="365"/>
      <c r="N100" s="365"/>
      <c r="O100" s="181" t="s">
        <v>61</v>
      </c>
      <c r="P100" s="181" t="s">
        <v>61</v>
      </c>
      <c r="Q100" s="303" t="s">
        <v>61</v>
      </c>
      <c r="R100" s="341"/>
    </row>
    <row r="101" spans="1:18" ht="75" x14ac:dyDescent="0.2">
      <c r="A101" s="362"/>
      <c r="B101" s="292">
        <v>30</v>
      </c>
      <c r="C101" s="293">
        <v>214671</v>
      </c>
      <c r="D101" s="294">
        <v>41103</v>
      </c>
      <c r="E101" s="210" t="s">
        <v>15</v>
      </c>
      <c r="F101" s="141" t="s">
        <v>95</v>
      </c>
      <c r="G101" s="120">
        <v>32000</v>
      </c>
      <c r="H101" s="117" t="s">
        <v>467</v>
      </c>
      <c r="I101" s="366" t="s">
        <v>468</v>
      </c>
      <c r="J101" s="177"/>
      <c r="K101" s="177"/>
      <c r="L101" s="177"/>
      <c r="M101" s="177"/>
      <c r="N101" s="177"/>
      <c r="O101" s="177"/>
      <c r="P101" s="177"/>
      <c r="Q101" s="295"/>
      <c r="R101" s="341"/>
    </row>
    <row r="102" spans="1:18" ht="63.75" customHeight="1" x14ac:dyDescent="0.2">
      <c r="A102" s="362"/>
      <c r="B102" s="296"/>
      <c r="C102" s="297"/>
      <c r="D102" s="298"/>
      <c r="E102" s="211"/>
      <c r="F102" s="148" t="s">
        <v>72</v>
      </c>
      <c r="G102" s="128"/>
      <c r="H102" s="167"/>
      <c r="I102" s="183"/>
      <c r="J102" s="183" t="s">
        <v>61</v>
      </c>
      <c r="K102" s="183" t="s">
        <v>61</v>
      </c>
      <c r="L102" s="183" t="s">
        <v>61</v>
      </c>
      <c r="M102" s="183" t="s">
        <v>61</v>
      </c>
      <c r="N102" s="183" t="s">
        <v>61</v>
      </c>
      <c r="O102" s="183" t="s">
        <v>61</v>
      </c>
      <c r="P102" s="183" t="s">
        <v>61</v>
      </c>
      <c r="Q102" s="299" t="s">
        <v>61</v>
      </c>
      <c r="R102" s="341"/>
    </row>
    <row r="103" spans="1:18" ht="15.75" thickBot="1" x14ac:dyDescent="0.25">
      <c r="A103" s="362"/>
      <c r="B103" s="300"/>
      <c r="C103" s="301"/>
      <c r="D103" s="302"/>
      <c r="E103" s="212"/>
      <c r="F103" s="142" t="s">
        <v>77</v>
      </c>
      <c r="G103" s="126"/>
      <c r="H103" s="165"/>
      <c r="I103" s="181"/>
      <c r="J103" s="181" t="s">
        <v>61</v>
      </c>
      <c r="K103" s="181" t="s">
        <v>61</v>
      </c>
      <c r="L103" s="181" t="s">
        <v>61</v>
      </c>
      <c r="M103" s="181" t="s">
        <v>61</v>
      </c>
      <c r="N103" s="181" t="s">
        <v>61</v>
      </c>
      <c r="O103" s="181" t="s">
        <v>61</v>
      </c>
      <c r="P103" s="181" t="s">
        <v>61</v>
      </c>
      <c r="Q103" s="303" t="s">
        <v>61</v>
      </c>
      <c r="R103" s="341"/>
    </row>
    <row r="104" spans="1:18" ht="165.75" customHeight="1" x14ac:dyDescent="0.2">
      <c r="A104" s="362"/>
      <c r="B104" s="292">
        <v>31</v>
      </c>
      <c r="C104" s="297">
        <v>226585</v>
      </c>
      <c r="D104" s="298">
        <v>41372</v>
      </c>
      <c r="E104" s="210" t="s">
        <v>17</v>
      </c>
      <c r="F104" s="141" t="s">
        <v>361</v>
      </c>
      <c r="G104" s="120">
        <v>0</v>
      </c>
      <c r="H104" s="117" t="s">
        <v>469</v>
      </c>
      <c r="I104" s="177" t="s">
        <v>470</v>
      </c>
      <c r="J104" s="177"/>
      <c r="K104" s="177"/>
      <c r="L104" s="177"/>
      <c r="M104" s="177"/>
      <c r="N104" s="177"/>
      <c r="O104" s="177"/>
      <c r="P104" s="177"/>
      <c r="Q104" s="295"/>
      <c r="R104" s="341"/>
    </row>
    <row r="105" spans="1:18" ht="20.25" customHeight="1" x14ac:dyDescent="0.2">
      <c r="A105" s="362"/>
      <c r="B105" s="296"/>
      <c r="C105" s="297"/>
      <c r="D105" s="298"/>
      <c r="E105" s="211"/>
      <c r="F105" s="150" t="s">
        <v>296</v>
      </c>
      <c r="G105" s="128">
        <v>0</v>
      </c>
      <c r="H105" s="171"/>
      <c r="I105" s="185"/>
      <c r="J105" s="185"/>
      <c r="K105" s="185"/>
      <c r="L105" s="185"/>
      <c r="M105" s="185"/>
      <c r="N105" s="185"/>
      <c r="O105" s="185"/>
      <c r="P105" s="185"/>
      <c r="Q105" s="334"/>
      <c r="R105" s="341"/>
    </row>
    <row r="106" spans="1:18" ht="27.75" customHeight="1" x14ac:dyDescent="0.2">
      <c r="A106" s="362"/>
      <c r="B106" s="296"/>
      <c r="C106" s="297"/>
      <c r="D106" s="298"/>
      <c r="E106" s="211"/>
      <c r="F106" s="148" t="s">
        <v>72</v>
      </c>
      <c r="G106" s="134">
        <v>0</v>
      </c>
      <c r="H106" s="167"/>
      <c r="I106" s="183"/>
      <c r="J106" s="183" t="s">
        <v>61</v>
      </c>
      <c r="K106" s="183" t="s">
        <v>61</v>
      </c>
      <c r="L106" s="183" t="s">
        <v>61</v>
      </c>
      <c r="M106" s="183" t="s">
        <v>61</v>
      </c>
      <c r="N106" s="183" t="s">
        <v>61</v>
      </c>
      <c r="O106" s="183" t="s">
        <v>61</v>
      </c>
      <c r="P106" s="183" t="s">
        <v>61</v>
      </c>
      <c r="Q106" s="299" t="s">
        <v>61</v>
      </c>
      <c r="R106" s="341"/>
    </row>
    <row r="107" spans="1:18" ht="30" customHeight="1" thickBot="1" x14ac:dyDescent="0.25">
      <c r="A107" s="362"/>
      <c r="B107" s="300"/>
      <c r="C107" s="297"/>
      <c r="D107" s="298"/>
      <c r="E107" s="212"/>
      <c r="F107" s="142" t="s">
        <v>297</v>
      </c>
      <c r="G107" s="126">
        <v>0</v>
      </c>
      <c r="H107" s="165"/>
      <c r="I107" s="181"/>
      <c r="J107" s="181" t="s">
        <v>61</v>
      </c>
      <c r="K107" s="181" t="s">
        <v>61</v>
      </c>
      <c r="L107" s="181" t="s">
        <v>61</v>
      </c>
      <c r="M107" s="181" t="s">
        <v>61</v>
      </c>
      <c r="N107" s="181" t="s">
        <v>61</v>
      </c>
      <c r="O107" s="181" t="s">
        <v>61</v>
      </c>
      <c r="P107" s="181" t="s">
        <v>61</v>
      </c>
      <c r="Q107" s="303" t="s">
        <v>61</v>
      </c>
      <c r="R107" s="341"/>
    </row>
    <row r="108" spans="1:18" ht="90.75" x14ac:dyDescent="0.2">
      <c r="A108" s="362"/>
      <c r="B108" s="292">
        <v>32</v>
      </c>
      <c r="C108" s="293">
        <v>254293</v>
      </c>
      <c r="D108" s="294">
        <v>41397</v>
      </c>
      <c r="E108" s="210" t="s">
        <v>288</v>
      </c>
      <c r="F108" s="141" t="s">
        <v>95</v>
      </c>
      <c r="G108" s="120">
        <v>0</v>
      </c>
      <c r="H108" s="117" t="s">
        <v>471</v>
      </c>
      <c r="I108" s="177" t="s">
        <v>353</v>
      </c>
      <c r="J108" s="177"/>
      <c r="K108" s="177"/>
      <c r="L108" s="177"/>
      <c r="M108" s="177"/>
      <c r="N108" s="177"/>
      <c r="O108" s="177"/>
      <c r="P108" s="177"/>
      <c r="Q108" s="295"/>
      <c r="R108" s="341"/>
    </row>
    <row r="109" spans="1:18" ht="15.75" thickBot="1" x14ac:dyDescent="0.25">
      <c r="A109" s="362"/>
      <c r="B109" s="300"/>
      <c r="C109" s="301"/>
      <c r="D109" s="302"/>
      <c r="E109" s="212"/>
      <c r="F109" s="142" t="s">
        <v>72</v>
      </c>
      <c r="G109" s="126"/>
      <c r="H109" s="165"/>
      <c r="I109" s="181"/>
      <c r="J109" s="181"/>
      <c r="K109" s="181"/>
      <c r="L109" s="181"/>
      <c r="M109" s="181"/>
      <c r="N109" s="181"/>
      <c r="O109" s="181"/>
      <c r="P109" s="181"/>
      <c r="Q109" s="303"/>
      <c r="R109" s="341"/>
    </row>
    <row r="110" spans="1:18" ht="166.5" customHeight="1" thickBot="1" x14ac:dyDescent="0.25">
      <c r="A110" s="362"/>
      <c r="B110" s="367">
        <v>33</v>
      </c>
      <c r="C110" s="368"/>
      <c r="D110" s="369"/>
      <c r="E110" s="370" t="s">
        <v>472</v>
      </c>
      <c r="F110" s="182" t="s">
        <v>289</v>
      </c>
      <c r="G110" s="129">
        <v>0</v>
      </c>
      <c r="H110" s="371" t="s">
        <v>473</v>
      </c>
      <c r="I110" s="372" t="s">
        <v>474</v>
      </c>
      <c r="J110" s="373"/>
      <c r="K110" s="373"/>
      <c r="L110" s="291"/>
      <c r="M110" s="373"/>
      <c r="N110" s="373"/>
      <c r="O110" s="373"/>
      <c r="P110" s="373"/>
      <c r="Q110" s="374"/>
    </row>
    <row r="111" spans="1:18" ht="265.5" customHeight="1" thickBot="1" x14ac:dyDescent="0.25">
      <c r="A111" s="375"/>
      <c r="B111" s="376">
        <v>34</v>
      </c>
      <c r="C111" s="310"/>
      <c r="D111" s="311"/>
      <c r="E111" s="377" t="s">
        <v>369</v>
      </c>
      <c r="F111" s="183" t="s">
        <v>289</v>
      </c>
      <c r="G111" s="134">
        <v>0</v>
      </c>
      <c r="H111" s="167" t="s">
        <v>475</v>
      </c>
      <c r="I111" s="378"/>
      <c r="J111" s="147"/>
      <c r="K111" s="373"/>
      <c r="L111" s="291"/>
      <c r="M111" s="373"/>
      <c r="N111" s="373"/>
      <c r="O111" s="373"/>
      <c r="P111" s="373"/>
      <c r="Q111" s="374"/>
    </row>
    <row r="112" spans="1:18" ht="35.25" customHeight="1" thickBot="1" x14ac:dyDescent="0.25">
      <c r="A112" s="375"/>
      <c r="B112" s="379"/>
      <c r="C112" s="310"/>
      <c r="D112" s="311"/>
      <c r="E112" s="377"/>
      <c r="F112" s="183" t="s">
        <v>435</v>
      </c>
      <c r="G112" s="134">
        <v>110697</v>
      </c>
      <c r="H112" s="167"/>
      <c r="I112" s="378"/>
      <c r="J112" s="316"/>
      <c r="K112" s="316"/>
      <c r="L112" s="380"/>
      <c r="M112" s="316"/>
      <c r="N112" s="316"/>
      <c r="O112" s="316"/>
      <c r="P112" s="316"/>
      <c r="Q112" s="316"/>
    </row>
    <row r="113" spans="1:18" ht="128.25" customHeight="1" x14ac:dyDescent="0.2">
      <c r="A113" s="269"/>
      <c r="B113" s="309">
        <v>35</v>
      </c>
      <c r="C113" s="324">
        <v>226585</v>
      </c>
      <c r="D113" s="325">
        <v>41372</v>
      </c>
      <c r="E113" s="221" t="s">
        <v>17</v>
      </c>
      <c r="F113" s="143" t="s">
        <v>361</v>
      </c>
      <c r="G113" s="122">
        <v>0</v>
      </c>
      <c r="H113" s="117" t="s">
        <v>382</v>
      </c>
      <c r="I113" s="177" t="s">
        <v>391</v>
      </c>
      <c r="J113" s="312"/>
      <c r="K113" s="312"/>
      <c r="L113" s="312"/>
      <c r="M113" s="312"/>
      <c r="N113" s="312"/>
      <c r="O113" s="312"/>
      <c r="P113" s="312"/>
      <c r="Q113" s="314"/>
      <c r="R113" s="282"/>
    </row>
    <row r="114" spans="1:18" ht="15.75" customHeight="1" x14ac:dyDescent="0.2">
      <c r="A114" s="269"/>
      <c r="B114" s="315"/>
      <c r="C114" s="324"/>
      <c r="D114" s="325"/>
      <c r="E114" s="216"/>
      <c r="F114" s="144" t="s">
        <v>296</v>
      </c>
      <c r="G114" s="123">
        <v>0</v>
      </c>
      <c r="H114" s="171"/>
      <c r="I114" s="185"/>
      <c r="J114" s="196"/>
      <c r="K114" s="196"/>
      <c r="L114" s="196"/>
      <c r="M114" s="196"/>
      <c r="N114" s="196"/>
      <c r="O114" s="196"/>
      <c r="P114" s="196"/>
      <c r="Q114" s="319"/>
      <c r="R114" s="282"/>
    </row>
    <row r="115" spans="1:18" ht="18" x14ac:dyDescent="0.2">
      <c r="A115" s="269"/>
      <c r="B115" s="315"/>
      <c r="C115" s="324"/>
      <c r="D115" s="325"/>
      <c r="E115" s="216"/>
      <c r="F115" s="145" t="s">
        <v>72</v>
      </c>
      <c r="G115" s="133">
        <v>0</v>
      </c>
      <c r="H115" s="162" t="s">
        <v>377</v>
      </c>
      <c r="I115" s="178"/>
      <c r="J115" s="178" t="s">
        <v>61</v>
      </c>
      <c r="K115" s="178" t="s">
        <v>61</v>
      </c>
      <c r="L115" s="178" t="s">
        <v>61</v>
      </c>
      <c r="M115" s="178" t="s">
        <v>61</v>
      </c>
      <c r="N115" s="178" t="s">
        <v>61</v>
      </c>
      <c r="O115" s="178" t="s">
        <v>61</v>
      </c>
      <c r="P115" s="178" t="s">
        <v>61</v>
      </c>
      <c r="Q115" s="329" t="s">
        <v>61</v>
      </c>
      <c r="R115" s="282"/>
    </row>
    <row r="116" spans="1:18" ht="73.5" customHeight="1" thickBot="1" x14ac:dyDescent="0.25">
      <c r="A116" s="269"/>
      <c r="B116" s="320"/>
      <c r="C116" s="324"/>
      <c r="D116" s="325"/>
      <c r="E116" s="217"/>
      <c r="F116" s="146" t="s">
        <v>297</v>
      </c>
      <c r="G116" s="131">
        <v>0</v>
      </c>
      <c r="H116" s="163"/>
      <c r="I116" s="179"/>
      <c r="J116" s="179" t="s">
        <v>61</v>
      </c>
      <c r="K116" s="179" t="s">
        <v>61</v>
      </c>
      <c r="L116" s="179" t="s">
        <v>61</v>
      </c>
      <c r="M116" s="179" t="s">
        <v>61</v>
      </c>
      <c r="N116" s="179" t="s">
        <v>61</v>
      </c>
      <c r="O116" s="179" t="s">
        <v>61</v>
      </c>
      <c r="P116" s="179" t="s">
        <v>61</v>
      </c>
      <c r="Q116" s="333" t="s">
        <v>61</v>
      </c>
      <c r="R116" s="282"/>
    </row>
    <row r="117" spans="1:18" ht="57" customHeight="1" x14ac:dyDescent="0.2">
      <c r="A117" s="269"/>
      <c r="B117" s="309">
        <v>36</v>
      </c>
      <c r="C117" s="335">
        <v>254293</v>
      </c>
      <c r="D117" s="336">
        <v>41397</v>
      </c>
      <c r="E117" s="221" t="s">
        <v>288</v>
      </c>
      <c r="F117" s="143" t="s">
        <v>95</v>
      </c>
      <c r="G117" s="122">
        <v>0</v>
      </c>
      <c r="H117" s="173" t="s">
        <v>393</v>
      </c>
      <c r="I117" s="177" t="s">
        <v>353</v>
      </c>
      <c r="J117" s="312"/>
      <c r="K117" s="312"/>
      <c r="L117" s="312"/>
      <c r="M117" s="312"/>
      <c r="N117" s="312"/>
      <c r="O117" s="312"/>
      <c r="P117" s="312"/>
      <c r="Q117" s="314"/>
      <c r="R117" s="282"/>
    </row>
    <row r="118" spans="1:18" ht="157.5" customHeight="1" thickBot="1" x14ac:dyDescent="0.25">
      <c r="A118" s="269"/>
      <c r="B118" s="320"/>
      <c r="C118" s="337"/>
      <c r="D118" s="338"/>
      <c r="E118" s="217"/>
      <c r="F118" s="146" t="s">
        <v>72</v>
      </c>
      <c r="G118" s="131">
        <v>0</v>
      </c>
      <c r="H118" s="163"/>
      <c r="I118" s="179"/>
      <c r="J118" s="179"/>
      <c r="K118" s="179"/>
      <c r="L118" s="179"/>
      <c r="M118" s="179"/>
      <c r="N118" s="179"/>
      <c r="O118" s="179"/>
      <c r="P118" s="179"/>
      <c r="Q118" s="333"/>
      <c r="R118" s="282"/>
    </row>
    <row r="119" spans="1:18" ht="67.5" customHeight="1" x14ac:dyDescent="0.2">
      <c r="A119" s="269"/>
      <c r="B119" s="292">
        <v>37</v>
      </c>
      <c r="C119" s="293" t="s">
        <v>61</v>
      </c>
      <c r="D119" s="381" t="s">
        <v>61</v>
      </c>
      <c r="E119" s="210" t="s">
        <v>0</v>
      </c>
      <c r="F119" s="141" t="s">
        <v>72</v>
      </c>
      <c r="G119" s="120">
        <v>0</v>
      </c>
      <c r="H119" s="160" t="s">
        <v>410</v>
      </c>
      <c r="I119" s="177" t="s">
        <v>317</v>
      </c>
      <c r="J119" s="177" t="s">
        <v>318</v>
      </c>
      <c r="K119" s="177" t="s">
        <v>319</v>
      </c>
      <c r="L119" s="120">
        <v>50992898.149999999</v>
      </c>
      <c r="M119" s="177" t="s">
        <v>320</v>
      </c>
      <c r="N119" s="304">
        <v>41809</v>
      </c>
      <c r="O119" s="120">
        <v>4145633.99</v>
      </c>
      <c r="P119" s="382" t="s">
        <v>400</v>
      </c>
      <c r="Q119" s="383" t="s">
        <v>321</v>
      </c>
      <c r="R119" s="282"/>
    </row>
    <row r="120" spans="1:18" ht="150" customHeight="1" thickBot="1" x14ac:dyDescent="0.25">
      <c r="A120" s="269"/>
      <c r="B120" s="300"/>
      <c r="C120" s="297"/>
      <c r="D120" s="384"/>
      <c r="E120" s="212"/>
      <c r="F120" s="142" t="s">
        <v>77</v>
      </c>
      <c r="G120" s="121">
        <v>0</v>
      </c>
      <c r="H120" s="161" t="s">
        <v>479</v>
      </c>
      <c r="I120" s="161" t="s">
        <v>480</v>
      </c>
      <c r="J120" s="181"/>
      <c r="K120" s="181"/>
      <c r="L120" s="181"/>
      <c r="M120" s="181"/>
      <c r="N120" s="181"/>
      <c r="O120" s="181"/>
      <c r="P120" s="181"/>
      <c r="Q120" s="303"/>
      <c r="R120" s="282"/>
    </row>
    <row r="121" spans="1:18" ht="41.25" customHeight="1" x14ac:dyDescent="0.2">
      <c r="A121" s="269"/>
      <c r="B121" s="292">
        <v>38</v>
      </c>
      <c r="C121" s="293">
        <v>274698</v>
      </c>
      <c r="D121" s="294">
        <v>41745</v>
      </c>
      <c r="E121" s="218" t="s">
        <v>350</v>
      </c>
      <c r="F121" s="151" t="s">
        <v>95</v>
      </c>
      <c r="G121" s="129">
        <v>0</v>
      </c>
      <c r="H121" s="169"/>
      <c r="I121" s="182"/>
      <c r="J121" s="182"/>
      <c r="K121" s="182"/>
      <c r="L121" s="182"/>
      <c r="M121" s="182"/>
      <c r="N121" s="182"/>
      <c r="O121" s="182"/>
      <c r="P121" s="182"/>
      <c r="Q121" s="385"/>
      <c r="R121" s="282"/>
    </row>
    <row r="122" spans="1:18" ht="54.75" customHeight="1" thickBot="1" x14ac:dyDescent="0.25">
      <c r="A122" s="269"/>
      <c r="B122" s="296"/>
      <c r="C122" s="297"/>
      <c r="D122" s="298"/>
      <c r="E122" s="219"/>
      <c r="F122" s="152" t="s">
        <v>72</v>
      </c>
      <c r="G122" s="130" t="s">
        <v>396</v>
      </c>
      <c r="H122" s="170" t="s">
        <v>347</v>
      </c>
      <c r="I122" s="183" t="s">
        <v>344</v>
      </c>
      <c r="J122" s="386" t="s">
        <v>322</v>
      </c>
      <c r="K122" s="386"/>
      <c r="L122" s="387">
        <v>235421.85</v>
      </c>
      <c r="M122" s="386" t="s">
        <v>323</v>
      </c>
      <c r="N122" s="388"/>
      <c r="O122" s="386"/>
      <c r="P122" s="187"/>
      <c r="Q122" s="356"/>
      <c r="R122" s="282"/>
    </row>
    <row r="123" spans="1:18" ht="82.5" customHeight="1" thickBot="1" x14ac:dyDescent="0.25">
      <c r="A123" s="269"/>
      <c r="B123" s="300"/>
      <c r="C123" s="297"/>
      <c r="D123" s="298"/>
      <c r="E123" s="220"/>
      <c r="F123" s="153" t="s">
        <v>77</v>
      </c>
      <c r="G123" s="126">
        <v>0</v>
      </c>
      <c r="H123" s="284" t="s">
        <v>489</v>
      </c>
      <c r="I123" s="184" t="s">
        <v>490</v>
      </c>
      <c r="J123" s="181"/>
      <c r="K123" s="181"/>
      <c r="L123" s="181"/>
      <c r="M123" s="181"/>
      <c r="N123" s="181"/>
      <c r="O123" s="181"/>
      <c r="P123" s="181"/>
      <c r="Q123" s="303"/>
      <c r="R123" s="282"/>
    </row>
    <row r="124" spans="1:18" ht="45.75" customHeight="1" x14ac:dyDescent="0.2">
      <c r="A124" s="269"/>
      <c r="B124" s="292">
        <v>39</v>
      </c>
      <c r="C124" s="293">
        <v>216096</v>
      </c>
      <c r="D124" s="294">
        <v>41136</v>
      </c>
      <c r="E124" s="210" t="s">
        <v>27</v>
      </c>
      <c r="F124" s="141" t="s">
        <v>95</v>
      </c>
      <c r="G124" s="120">
        <f>+'[1]ANEXO 2A'!$K$11</f>
        <v>0</v>
      </c>
      <c r="H124" s="117" t="s">
        <v>372</v>
      </c>
      <c r="I124" s="177" t="s">
        <v>380</v>
      </c>
      <c r="J124" s="177" t="s">
        <v>61</v>
      </c>
      <c r="K124" s="177" t="s">
        <v>61</v>
      </c>
      <c r="L124" s="177" t="s">
        <v>61</v>
      </c>
      <c r="M124" s="177" t="s">
        <v>61</v>
      </c>
      <c r="N124" s="177" t="s">
        <v>61</v>
      </c>
      <c r="O124" s="177" t="s">
        <v>61</v>
      </c>
      <c r="P124" s="177" t="s">
        <v>61</v>
      </c>
      <c r="Q124" s="295" t="s">
        <v>61</v>
      </c>
    </row>
    <row r="125" spans="1:18" ht="156.75" customHeight="1" thickBot="1" x14ac:dyDescent="0.25">
      <c r="A125" s="269"/>
      <c r="B125" s="296"/>
      <c r="C125" s="297"/>
      <c r="D125" s="298"/>
      <c r="E125" s="211"/>
      <c r="F125" s="148" t="s">
        <v>72</v>
      </c>
      <c r="G125" s="134">
        <v>0</v>
      </c>
      <c r="H125" s="167" t="s">
        <v>376</v>
      </c>
      <c r="I125" s="183" t="s">
        <v>331</v>
      </c>
      <c r="J125" s="183" t="s">
        <v>332</v>
      </c>
      <c r="K125" s="183" t="s">
        <v>333</v>
      </c>
      <c r="L125" s="183" t="s">
        <v>334</v>
      </c>
      <c r="M125" s="183">
        <v>118</v>
      </c>
      <c r="N125" s="305">
        <v>42458</v>
      </c>
      <c r="O125" s="340" t="s">
        <v>335</v>
      </c>
      <c r="P125" s="183" t="s">
        <v>336</v>
      </c>
      <c r="Q125" s="299" t="s">
        <v>337</v>
      </c>
    </row>
    <row r="126" spans="1:18" ht="102.75" customHeight="1" thickBot="1" x14ac:dyDescent="0.25">
      <c r="A126" s="269"/>
      <c r="B126" s="300"/>
      <c r="C126" s="301"/>
      <c r="D126" s="302"/>
      <c r="E126" s="212"/>
      <c r="F126" s="153" t="s">
        <v>77</v>
      </c>
      <c r="G126" s="134">
        <v>0</v>
      </c>
      <c r="H126" s="284" t="s">
        <v>498</v>
      </c>
      <c r="I126" s="165" t="s">
        <v>499</v>
      </c>
      <c r="J126" s="181" t="s">
        <v>61</v>
      </c>
      <c r="K126" s="181" t="s">
        <v>61</v>
      </c>
      <c r="L126" s="181" t="s">
        <v>61</v>
      </c>
      <c r="M126" s="181" t="s">
        <v>61</v>
      </c>
      <c r="N126" s="181" t="s">
        <v>61</v>
      </c>
      <c r="O126" s="181" t="s">
        <v>61</v>
      </c>
      <c r="P126" s="181" t="s">
        <v>61</v>
      </c>
      <c r="Q126" s="303" t="s">
        <v>61</v>
      </c>
    </row>
    <row r="127" spans="1:18" ht="170.25" customHeight="1" thickBot="1" x14ac:dyDescent="0.25">
      <c r="A127" s="269"/>
      <c r="B127" s="279">
        <v>40</v>
      </c>
      <c r="C127" s="389">
        <v>333435</v>
      </c>
      <c r="D127" s="390">
        <v>42300</v>
      </c>
      <c r="E127" s="197" t="s">
        <v>313</v>
      </c>
      <c r="F127" s="156" t="s">
        <v>77</v>
      </c>
      <c r="G127" s="135">
        <v>0</v>
      </c>
      <c r="H127" s="165" t="s">
        <v>357</v>
      </c>
      <c r="I127" s="189"/>
      <c r="J127" s="277"/>
      <c r="K127" s="277"/>
      <c r="L127" s="291"/>
      <c r="M127" s="277"/>
      <c r="N127" s="277"/>
      <c r="O127" s="277"/>
      <c r="P127" s="277"/>
      <c r="Q127" s="278"/>
      <c r="R127" s="282"/>
    </row>
    <row r="128" spans="1:18" ht="142.5" customHeight="1" thickBot="1" x14ac:dyDescent="0.25">
      <c r="A128" s="269"/>
      <c r="B128" s="309">
        <v>41</v>
      </c>
      <c r="C128" s="335">
        <v>182387</v>
      </c>
      <c r="D128" s="336">
        <v>40742</v>
      </c>
      <c r="E128" s="216" t="s">
        <v>24</v>
      </c>
      <c r="F128" s="144" t="s">
        <v>72</v>
      </c>
      <c r="G128" s="123">
        <v>0</v>
      </c>
      <c r="H128" s="171" t="s">
        <v>399</v>
      </c>
      <c r="I128" s="196" t="s">
        <v>342</v>
      </c>
      <c r="J128" s="196" t="s">
        <v>338</v>
      </c>
      <c r="K128" s="196" t="s">
        <v>339</v>
      </c>
      <c r="L128" s="318">
        <v>1055757.1499999999</v>
      </c>
      <c r="M128" s="196" t="s">
        <v>340</v>
      </c>
      <c r="N128" s="391">
        <v>42388</v>
      </c>
      <c r="O128" s="318">
        <v>112483.96</v>
      </c>
      <c r="P128" s="196" t="s">
        <v>343</v>
      </c>
      <c r="Q128" s="334" t="s">
        <v>346</v>
      </c>
      <c r="R128" s="282"/>
    </row>
    <row r="129" spans="1:18" ht="170.25" customHeight="1" thickBot="1" x14ac:dyDescent="0.25">
      <c r="A129" s="269"/>
      <c r="B129" s="320"/>
      <c r="C129" s="337"/>
      <c r="D129" s="338"/>
      <c r="E129" s="217"/>
      <c r="F129" s="143" t="s">
        <v>77</v>
      </c>
      <c r="G129" s="134">
        <v>0</v>
      </c>
      <c r="H129" s="284" t="s">
        <v>501</v>
      </c>
      <c r="I129" s="181" t="s">
        <v>502</v>
      </c>
      <c r="J129" s="179"/>
      <c r="K129" s="179" t="s">
        <v>61</v>
      </c>
      <c r="L129" s="179" t="s">
        <v>61</v>
      </c>
      <c r="M129" s="179" t="s">
        <v>61</v>
      </c>
      <c r="N129" s="179" t="s">
        <v>61</v>
      </c>
      <c r="O129" s="179" t="s">
        <v>61</v>
      </c>
      <c r="P129" s="179" t="s">
        <v>61</v>
      </c>
      <c r="Q129" s="333" t="s">
        <v>61</v>
      </c>
      <c r="R129" s="282"/>
    </row>
    <row r="130" spans="1:18" ht="175.5" customHeight="1" thickBot="1" x14ac:dyDescent="0.25">
      <c r="A130" s="269"/>
      <c r="B130" s="392">
        <v>42</v>
      </c>
      <c r="C130" s="141">
        <v>307274</v>
      </c>
      <c r="D130" s="393">
        <v>42223</v>
      </c>
      <c r="E130" s="200" t="s">
        <v>292</v>
      </c>
      <c r="F130" s="143" t="s">
        <v>77</v>
      </c>
      <c r="G130" s="122">
        <v>0</v>
      </c>
      <c r="H130" s="117" t="s">
        <v>358</v>
      </c>
      <c r="I130" s="201"/>
      <c r="J130" s="312"/>
      <c r="K130" s="312"/>
      <c r="L130" s="313"/>
      <c r="M130" s="312"/>
      <c r="N130" s="312"/>
      <c r="O130" s="312"/>
      <c r="P130" s="312"/>
      <c r="Q130" s="314"/>
      <c r="R130" s="282"/>
    </row>
    <row r="131" spans="1:18" ht="15" customHeight="1" x14ac:dyDescent="0.2">
      <c r="A131" s="269"/>
      <c r="B131" s="292">
        <v>43</v>
      </c>
      <c r="C131" s="293">
        <v>273254</v>
      </c>
      <c r="D131" s="294">
        <v>41883</v>
      </c>
      <c r="E131" s="210" t="s">
        <v>355</v>
      </c>
      <c r="F131" s="141" t="s">
        <v>95</v>
      </c>
      <c r="G131" s="120">
        <f>+'[1]ANEXO 2'!$K$22</f>
        <v>0</v>
      </c>
      <c r="H131" s="117"/>
      <c r="I131" s="177"/>
      <c r="J131" s="177"/>
      <c r="K131" s="177"/>
      <c r="L131" s="177"/>
      <c r="M131" s="177"/>
      <c r="N131" s="177"/>
      <c r="O131" s="177"/>
      <c r="P131" s="177"/>
      <c r="Q131" s="295"/>
      <c r="R131" s="282"/>
    </row>
    <row r="132" spans="1:18" ht="60.75" thickBot="1" x14ac:dyDescent="0.25">
      <c r="A132" s="269"/>
      <c r="B132" s="296"/>
      <c r="C132" s="297"/>
      <c r="D132" s="298"/>
      <c r="E132" s="211"/>
      <c r="F132" s="155" t="s">
        <v>72</v>
      </c>
      <c r="G132" s="132">
        <v>0</v>
      </c>
      <c r="H132" s="172" t="s">
        <v>348</v>
      </c>
      <c r="I132" s="187" t="s">
        <v>349</v>
      </c>
      <c r="J132" s="187" t="s">
        <v>324</v>
      </c>
      <c r="K132" s="187" t="s">
        <v>325</v>
      </c>
      <c r="L132" s="394">
        <v>591292.57999999996</v>
      </c>
      <c r="M132" s="187" t="s">
        <v>326</v>
      </c>
      <c r="N132" s="395">
        <v>42831</v>
      </c>
      <c r="O132" s="187" t="s">
        <v>61</v>
      </c>
      <c r="P132" s="187" t="s">
        <v>341</v>
      </c>
      <c r="Q132" s="356" t="s">
        <v>345</v>
      </c>
    </row>
    <row r="133" spans="1:18" ht="79.5" thickBot="1" x14ac:dyDescent="0.25">
      <c r="A133" s="269"/>
      <c r="B133" s="296"/>
      <c r="C133" s="297"/>
      <c r="D133" s="298"/>
      <c r="E133" s="210"/>
      <c r="F133" s="260" t="s">
        <v>77</v>
      </c>
      <c r="G133" s="129">
        <v>0</v>
      </c>
      <c r="H133" s="396" t="s">
        <v>491</v>
      </c>
      <c r="I133" s="130" t="s">
        <v>492</v>
      </c>
      <c r="J133" s="182"/>
      <c r="K133" s="182"/>
      <c r="L133" s="182"/>
      <c r="M133" s="182"/>
      <c r="N133" s="182"/>
      <c r="O133" s="182"/>
      <c r="P133" s="182"/>
      <c r="Q133" s="385"/>
    </row>
    <row r="134" spans="1:18" ht="106.5" customHeight="1" thickBot="1" x14ac:dyDescent="0.25">
      <c r="A134" s="397"/>
      <c r="B134" s="183">
        <v>44</v>
      </c>
      <c r="C134" s="183"/>
      <c r="D134" s="305"/>
      <c r="E134" s="261" t="s">
        <v>505</v>
      </c>
      <c r="F134" s="260" t="s">
        <v>77</v>
      </c>
      <c r="G134" s="129">
        <v>0</v>
      </c>
      <c r="H134" s="284" t="s">
        <v>506</v>
      </c>
      <c r="I134" s="262"/>
      <c r="J134" s="262"/>
      <c r="K134" s="183"/>
      <c r="L134" s="183"/>
      <c r="M134" s="183"/>
      <c r="N134" s="183"/>
      <c r="O134" s="183"/>
      <c r="P134" s="183"/>
      <c r="Q134" s="183"/>
    </row>
    <row r="135" spans="1:18" ht="18.75" thickBot="1" x14ac:dyDescent="0.25">
      <c r="A135" s="269"/>
      <c r="B135" s="398"/>
      <c r="C135" s="310"/>
      <c r="D135" s="311"/>
      <c r="E135" s="138"/>
      <c r="F135" s="258"/>
      <c r="G135" s="259"/>
      <c r="H135" s="191"/>
      <c r="I135" s="191"/>
      <c r="J135" s="191"/>
      <c r="K135" s="316"/>
      <c r="L135" s="316"/>
      <c r="M135" s="316"/>
      <c r="N135" s="316"/>
      <c r="O135" s="316"/>
      <c r="P135" s="316"/>
      <c r="Q135" s="316"/>
    </row>
    <row r="136" spans="1:18" ht="18.75" thickBot="1" x14ac:dyDescent="0.25">
      <c r="A136" s="269"/>
      <c r="B136" s="398"/>
      <c r="C136" s="310"/>
      <c r="D136" s="311"/>
      <c r="E136" s="138"/>
      <c r="F136" s="258"/>
      <c r="G136" s="259"/>
      <c r="H136" s="191"/>
      <c r="I136" s="191"/>
      <c r="J136" s="191"/>
      <c r="K136" s="316"/>
      <c r="L136" s="316"/>
      <c r="M136" s="316"/>
      <c r="N136" s="316"/>
      <c r="O136" s="316"/>
      <c r="P136" s="316"/>
      <c r="Q136" s="316"/>
    </row>
    <row r="137" spans="1:18" ht="16.5" customHeight="1" thickBot="1" x14ac:dyDescent="0.25">
      <c r="A137" s="269"/>
      <c r="B137" s="399"/>
      <c r="C137" s="310"/>
      <c r="D137" s="311"/>
      <c r="E137" s="138"/>
      <c r="F137" s="157"/>
      <c r="G137" s="136"/>
      <c r="H137" s="174"/>
      <c r="I137" s="190"/>
      <c r="J137" s="400"/>
      <c r="K137" s="400"/>
      <c r="L137" s="380"/>
      <c r="M137" s="400"/>
      <c r="N137" s="400"/>
      <c r="O137" s="400"/>
      <c r="P137" s="400"/>
      <c r="Q137" s="400"/>
      <c r="R137" s="282"/>
    </row>
    <row r="138" spans="1:18" ht="58.5" customHeight="1" thickBot="1" x14ac:dyDescent="0.25">
      <c r="A138" s="269"/>
      <c r="B138" s="401" t="s">
        <v>285</v>
      </c>
      <c r="C138" s="402"/>
      <c r="D138" s="403"/>
      <c r="E138" s="139"/>
      <c r="F138" s="159"/>
      <c r="G138" s="137">
        <f>SUM(G6:G130)</f>
        <v>50042894.100799993</v>
      </c>
      <c r="H138" s="175"/>
      <c r="I138" s="191"/>
      <c r="J138" s="400"/>
      <c r="K138" s="400"/>
      <c r="L138" s="400"/>
      <c r="M138" s="400"/>
      <c r="N138" s="400"/>
      <c r="O138" s="404"/>
      <c r="P138" s="404"/>
      <c r="Q138" s="404"/>
      <c r="R138" s="282"/>
    </row>
    <row r="139" spans="1:18" ht="187.5" customHeight="1" x14ac:dyDescent="0.2">
      <c r="A139" s="269"/>
      <c r="B139" s="405"/>
      <c r="C139" s="405"/>
      <c r="D139" s="405"/>
      <c r="H139" s="176"/>
      <c r="I139" s="192"/>
      <c r="J139" s="282"/>
      <c r="R139" s="282"/>
    </row>
    <row r="140" spans="1:18" ht="12.75" customHeight="1" x14ac:dyDescent="0.2">
      <c r="A140" s="269"/>
      <c r="B140" s="405"/>
      <c r="C140" s="405"/>
      <c r="D140" s="405"/>
      <c r="H140" s="176"/>
      <c r="I140" s="192"/>
      <c r="J140" s="282"/>
      <c r="R140" s="282"/>
    </row>
    <row r="141" spans="1:18" ht="43.5" customHeight="1" x14ac:dyDescent="0.25">
      <c r="A141" s="269"/>
      <c r="B141" s="406" t="s">
        <v>294</v>
      </c>
      <c r="C141" s="407"/>
      <c r="D141" s="407"/>
      <c r="R141" s="282"/>
    </row>
    <row r="142" spans="1:18" ht="43.5" customHeight="1" thickBot="1" x14ac:dyDescent="0.3">
      <c r="A142" s="408"/>
      <c r="B142" s="406" t="s">
        <v>316</v>
      </c>
      <c r="C142" s="407"/>
      <c r="D142" s="407"/>
      <c r="R142" s="282"/>
    </row>
    <row r="143" spans="1:18" x14ac:dyDescent="0.2">
      <c r="A143" s="409" t="s">
        <v>124</v>
      </c>
      <c r="B143" s="410"/>
      <c r="C143" s="410"/>
      <c r="D143" s="410"/>
      <c r="R143" s="282"/>
    </row>
    <row r="144" spans="1:18" ht="196.5" customHeight="1" x14ac:dyDescent="0.2">
      <c r="A144" s="411"/>
      <c r="B144" s="410"/>
      <c r="C144" s="410"/>
      <c r="D144" s="410"/>
      <c r="R144" s="282"/>
    </row>
    <row r="145" spans="1:18" x14ac:dyDescent="0.2">
      <c r="A145" s="411"/>
      <c r="R145" s="282"/>
    </row>
    <row r="146" spans="1:18" ht="89.25" customHeight="1" x14ac:dyDescent="0.2">
      <c r="A146" s="411"/>
      <c r="R146" s="282"/>
    </row>
    <row r="147" spans="1:18" ht="30" customHeight="1" x14ac:dyDescent="0.2">
      <c r="A147" s="411"/>
      <c r="R147" s="282"/>
    </row>
    <row r="148" spans="1:18" ht="48" customHeight="1" x14ac:dyDescent="0.2">
      <c r="A148" s="411"/>
      <c r="R148" s="282"/>
    </row>
    <row r="149" spans="1:18" ht="118.5" customHeight="1" x14ac:dyDescent="0.2">
      <c r="A149" s="411"/>
      <c r="R149" s="282"/>
    </row>
    <row r="150" spans="1:18" ht="38.25" customHeight="1" x14ac:dyDescent="0.2">
      <c r="A150" s="411"/>
      <c r="R150" s="282"/>
    </row>
    <row r="151" spans="1:18" ht="39" customHeight="1" x14ac:dyDescent="0.2">
      <c r="A151" s="411"/>
      <c r="R151" s="282"/>
    </row>
    <row r="152" spans="1:18" ht="117.75" customHeight="1" x14ac:dyDescent="0.2">
      <c r="A152" s="411"/>
      <c r="R152" s="282"/>
    </row>
    <row r="153" spans="1:18" ht="66.75" customHeight="1" x14ac:dyDescent="0.2">
      <c r="A153" s="411"/>
      <c r="R153" s="282"/>
    </row>
    <row r="154" spans="1:18" ht="42.75" customHeight="1" x14ac:dyDescent="0.2">
      <c r="A154" s="411"/>
      <c r="R154" s="282"/>
    </row>
    <row r="155" spans="1:18" ht="91.5" customHeight="1" x14ac:dyDescent="0.2">
      <c r="A155" s="411"/>
      <c r="R155" s="282"/>
    </row>
    <row r="156" spans="1:18" ht="45" customHeight="1" x14ac:dyDescent="0.2">
      <c r="A156" s="411"/>
      <c r="R156" s="282"/>
    </row>
    <row r="157" spans="1:18" ht="59.25" customHeight="1" x14ac:dyDescent="0.2">
      <c r="A157" s="411"/>
      <c r="R157" s="282"/>
    </row>
    <row r="158" spans="1:18" ht="222" customHeight="1" x14ac:dyDescent="0.2">
      <c r="A158" s="411"/>
      <c r="R158" s="282"/>
    </row>
    <row r="159" spans="1:18" x14ac:dyDescent="0.2">
      <c r="A159" s="411"/>
      <c r="R159" s="282"/>
    </row>
    <row r="160" spans="1:18" x14ac:dyDescent="0.2">
      <c r="A160" s="411"/>
      <c r="R160" s="282"/>
    </row>
    <row r="161" spans="1:18" ht="102" customHeight="1" x14ac:dyDescent="0.2">
      <c r="A161" s="411"/>
      <c r="R161" s="282"/>
    </row>
    <row r="162" spans="1:18" ht="30" customHeight="1" x14ac:dyDescent="0.2">
      <c r="A162" s="411"/>
      <c r="R162" s="282"/>
    </row>
    <row r="163" spans="1:18" ht="45.75" customHeight="1" x14ac:dyDescent="0.2">
      <c r="A163" s="411"/>
      <c r="R163" s="282"/>
    </row>
    <row r="164" spans="1:18" x14ac:dyDescent="0.2">
      <c r="A164" s="411"/>
      <c r="R164" s="282"/>
    </row>
    <row r="165" spans="1:18" ht="81.75" customHeight="1" x14ac:dyDescent="0.2">
      <c r="A165" s="411"/>
      <c r="R165" s="282"/>
    </row>
    <row r="166" spans="1:18" x14ac:dyDescent="0.2">
      <c r="A166" s="411"/>
      <c r="R166" s="282"/>
    </row>
    <row r="167" spans="1:18" ht="113.25" customHeight="1" x14ac:dyDescent="0.2">
      <c r="A167" s="411"/>
      <c r="R167" s="282"/>
    </row>
    <row r="168" spans="1:18" ht="20.25" customHeight="1" x14ac:dyDescent="0.2">
      <c r="A168" s="411"/>
      <c r="R168" s="282"/>
    </row>
    <row r="169" spans="1:18" ht="27.75" customHeight="1" x14ac:dyDescent="0.2">
      <c r="A169" s="411"/>
      <c r="R169" s="282"/>
    </row>
    <row r="170" spans="1:18" ht="41.25" customHeight="1" x14ac:dyDescent="0.2">
      <c r="A170" s="411"/>
      <c r="R170" s="282"/>
    </row>
    <row r="171" spans="1:18" ht="78" customHeight="1" x14ac:dyDescent="0.2">
      <c r="A171" s="411"/>
      <c r="R171" s="282"/>
    </row>
    <row r="172" spans="1:18" ht="59.25" customHeight="1" x14ac:dyDescent="0.2">
      <c r="A172" s="411"/>
      <c r="R172" s="282"/>
    </row>
    <row r="173" spans="1:18" ht="154.5" customHeight="1" x14ac:dyDescent="0.2">
      <c r="A173" s="411"/>
      <c r="R173" s="282"/>
    </row>
    <row r="174" spans="1:18" ht="264" customHeight="1" x14ac:dyDescent="0.2">
      <c r="A174" s="411"/>
      <c r="R174" s="282"/>
    </row>
    <row r="175" spans="1:18" ht="120.75" customHeight="1" x14ac:dyDescent="0.2">
      <c r="A175" s="411"/>
      <c r="R175" s="282"/>
    </row>
    <row r="176" spans="1:18" x14ac:dyDescent="0.2">
      <c r="A176" s="411"/>
      <c r="R176" s="282"/>
    </row>
    <row r="177" spans="1:18" x14ac:dyDescent="0.2">
      <c r="A177" s="411"/>
      <c r="R177" s="282"/>
    </row>
    <row r="178" spans="1:18" ht="175.5" customHeight="1" x14ac:dyDescent="0.2">
      <c r="A178" s="411"/>
    </row>
    <row r="179" spans="1:18" ht="247.5" customHeight="1" x14ac:dyDescent="0.2">
      <c r="A179" s="411"/>
    </row>
    <row r="180" spans="1:18" ht="18" x14ac:dyDescent="0.2">
      <c r="A180" s="412"/>
    </row>
    <row r="181" spans="1:18" ht="18" x14ac:dyDescent="0.2">
      <c r="A181" s="412"/>
    </row>
    <row r="183" spans="1:18" ht="15" x14ac:dyDescent="0.25">
      <c r="A183" s="413" t="s">
        <v>293</v>
      </c>
    </row>
    <row r="184" spans="1:18" ht="15" x14ac:dyDescent="0.25">
      <c r="A184" s="413" t="s">
        <v>295</v>
      </c>
    </row>
    <row r="185" spans="1:18" x14ac:dyDescent="0.2">
      <c r="A185" s="414"/>
    </row>
    <row r="186" spans="1:18" x14ac:dyDescent="0.2">
      <c r="A186" s="414"/>
    </row>
  </sheetData>
  <autoFilter ref="A4:Q187">
    <filterColumn colId="9" showButton="0"/>
    <filterColumn colId="10" showButton="0"/>
    <filterColumn colId="11" showButton="0"/>
    <filterColumn colId="12" showButton="0"/>
  </autoFilter>
  <mergeCells count="146">
    <mergeCell ref="E15:E17"/>
    <mergeCell ref="B18:B20"/>
    <mergeCell ref="C18:C20"/>
    <mergeCell ref="D18:D20"/>
    <mergeCell ref="D24:D26"/>
    <mergeCell ref="B42:B45"/>
    <mergeCell ref="J4:N4"/>
    <mergeCell ref="I4:I5"/>
    <mergeCell ref="E119:E120"/>
    <mergeCell ref="G4:G5"/>
    <mergeCell ref="E4:E5"/>
    <mergeCell ref="H4:H5"/>
    <mergeCell ref="F4:F5"/>
    <mergeCell ref="E12:E14"/>
    <mergeCell ref="C15:C17"/>
    <mergeCell ref="E18:E20"/>
    <mergeCell ref="B113:B116"/>
    <mergeCell ref="C113:C116"/>
    <mergeCell ref="E113:E116"/>
    <mergeCell ref="B117:B118"/>
    <mergeCell ref="E117:E118"/>
    <mergeCell ref="C117:C118"/>
    <mergeCell ref="C42:C45"/>
    <mergeCell ref="D42:D45"/>
    <mergeCell ref="B4:B5"/>
    <mergeCell ref="B30:B34"/>
    <mergeCell ref="D35:D38"/>
    <mergeCell ref="C35:C38"/>
    <mergeCell ref="B119:B120"/>
    <mergeCell ref="B15:B17"/>
    <mergeCell ref="B21:B23"/>
    <mergeCell ref="C21:C23"/>
    <mergeCell ref="D21:D23"/>
    <mergeCell ref="B24:B26"/>
    <mergeCell ref="C24:C26"/>
    <mergeCell ref="D4:D5"/>
    <mergeCell ref="C4:C5"/>
    <mergeCell ref="D30:D34"/>
    <mergeCell ref="C119:C120"/>
    <mergeCell ref="D119:D120"/>
    <mergeCell ref="B35:B38"/>
    <mergeCell ref="D15:D17"/>
    <mergeCell ref="C30:C34"/>
    <mergeCell ref="B46:B49"/>
    <mergeCell ref="C46:C49"/>
    <mergeCell ref="D46:D49"/>
    <mergeCell ref="B58:B61"/>
    <mergeCell ref="C58:C61"/>
    <mergeCell ref="B12:B14"/>
    <mergeCell ref="C12:C14"/>
    <mergeCell ref="D12:D14"/>
    <mergeCell ref="B62:B66"/>
    <mergeCell ref="C62:C66"/>
    <mergeCell ref="D62:D66"/>
    <mergeCell ref="B131:B133"/>
    <mergeCell ref="C131:C133"/>
    <mergeCell ref="D131:D133"/>
    <mergeCell ref="D117:D118"/>
    <mergeCell ref="D113:D116"/>
    <mergeCell ref="B121:B123"/>
    <mergeCell ref="C121:C123"/>
    <mergeCell ref="B124:B126"/>
    <mergeCell ref="D124:D126"/>
    <mergeCell ref="D121:D123"/>
    <mergeCell ref="B128:B129"/>
    <mergeCell ref="C128:C129"/>
    <mergeCell ref="D128:D129"/>
    <mergeCell ref="D58:D61"/>
    <mergeCell ref="B50:B53"/>
    <mergeCell ref="C50:C53"/>
    <mergeCell ref="D50:D53"/>
    <mergeCell ref="B54:B57"/>
    <mergeCell ref="I62:I63"/>
    <mergeCell ref="E21:E23"/>
    <mergeCell ref="E131:E133"/>
    <mergeCell ref="E62:E66"/>
    <mergeCell ref="E121:E123"/>
    <mergeCell ref="E35:E38"/>
    <mergeCell ref="E39:E41"/>
    <mergeCell ref="E24:E26"/>
    <mergeCell ref="A143:A179"/>
    <mergeCell ref="B39:B41"/>
    <mergeCell ref="C39:C41"/>
    <mergeCell ref="D39:D41"/>
    <mergeCell ref="C124:C126"/>
    <mergeCell ref="E30:E34"/>
    <mergeCell ref="E124:E126"/>
    <mergeCell ref="E128:E129"/>
    <mergeCell ref="E42:E45"/>
    <mergeCell ref="E46:E49"/>
    <mergeCell ref="E58:E61"/>
    <mergeCell ref="E50:E53"/>
    <mergeCell ref="C54:C57"/>
    <mergeCell ref="D54:D57"/>
    <mergeCell ref="E54:E57"/>
    <mergeCell ref="B72:B76"/>
    <mergeCell ref="C72:C76"/>
    <mergeCell ref="D72:D76"/>
    <mergeCell ref="E72:E76"/>
    <mergeCell ref="I72:I73"/>
    <mergeCell ref="B67:B71"/>
    <mergeCell ref="C67:C71"/>
    <mergeCell ref="D67:D71"/>
    <mergeCell ref="E67:E71"/>
    <mergeCell ref="I67:I68"/>
    <mergeCell ref="E93:E96"/>
    <mergeCell ref="B77:B80"/>
    <mergeCell ref="C77:C80"/>
    <mergeCell ref="D77:D80"/>
    <mergeCell ref="E77:E80"/>
    <mergeCell ref="A81:A110"/>
    <mergeCell ref="B81:B84"/>
    <mergeCell ref="C81:C84"/>
    <mergeCell ref="D81:D84"/>
    <mergeCell ref="E81:E84"/>
    <mergeCell ref="B85:B88"/>
    <mergeCell ref="C85:C88"/>
    <mergeCell ref="D85:D88"/>
    <mergeCell ref="E85:E88"/>
    <mergeCell ref="B89:B92"/>
    <mergeCell ref="C89:C92"/>
    <mergeCell ref="D89:D92"/>
    <mergeCell ref="E111:E112"/>
    <mergeCell ref="B111:B112"/>
    <mergeCell ref="B27:B29"/>
    <mergeCell ref="E27:E29"/>
    <mergeCell ref="B104:B107"/>
    <mergeCell ref="C104:C107"/>
    <mergeCell ref="D104:D107"/>
    <mergeCell ref="E104:E107"/>
    <mergeCell ref="B108:B109"/>
    <mergeCell ref="C108:C109"/>
    <mergeCell ref="D108:D109"/>
    <mergeCell ref="E108:E109"/>
    <mergeCell ref="B97:B100"/>
    <mergeCell ref="C97:C100"/>
    <mergeCell ref="D97:D100"/>
    <mergeCell ref="E97:E100"/>
    <mergeCell ref="B101:B103"/>
    <mergeCell ref="C101:C103"/>
    <mergeCell ref="D101:D103"/>
    <mergeCell ref="E101:E103"/>
    <mergeCell ref="E89:E92"/>
    <mergeCell ref="B93:B96"/>
    <mergeCell ref="C93:C96"/>
    <mergeCell ref="D93:D96"/>
  </mergeCells>
  <phoneticPr fontId="24" type="noConversion"/>
  <printOptions horizontalCentered="1"/>
  <pageMargins left="0.19685039370078741" right="0.19685039370078741" top="0.78740157480314965" bottom="0.39370078740157483" header="0.43307086614173229" footer="0"/>
  <pageSetup paperSize="9" scale="18" fitToHeight="4" orientation="portrait" verticalDpi="300" r:id="rId1"/>
  <headerFooter alignWithMargins="0"/>
  <rowBreaks count="6" manualBreakCount="6">
    <brk id="11" max="16" man="1"/>
    <brk id="23" max="16" man="1"/>
    <brk id="43" max="16" man="1"/>
    <brk id="76" max="16" man="1"/>
    <brk id="109" max="16" man="1"/>
    <brk id="12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zoomScale="80" zoomScaleNormal="80" workbookViewId="0">
      <selection activeCell="F5" sqref="F5:F6"/>
    </sheetView>
  </sheetViews>
  <sheetFormatPr baseColWidth="10" defaultRowHeight="12.75" x14ac:dyDescent="0.2"/>
  <cols>
    <col min="1" max="1" width="2.7109375" customWidth="1"/>
    <col min="2" max="2" width="13.7109375" style="107" customWidth="1"/>
    <col min="3" max="3" width="4.5703125" style="108" customWidth="1"/>
    <col min="4" max="4" width="8.7109375" style="108" customWidth="1"/>
    <col min="5" max="5" width="11.28515625" style="108" customWidth="1"/>
    <col min="6" max="6" width="34.85546875" style="109" customWidth="1"/>
    <col min="7" max="7" width="16.7109375" style="109" customWidth="1"/>
    <col min="8" max="8" width="21.140625" style="109" customWidth="1"/>
    <col min="9" max="9" width="19.140625" style="110" customWidth="1"/>
    <col min="10" max="10" width="12.85546875" style="111" customWidth="1"/>
    <col min="11" max="11" width="16.42578125" style="112" customWidth="1"/>
    <col min="12" max="12" width="40.85546875" style="49" customWidth="1"/>
    <col min="13" max="13" width="16.42578125" customWidth="1"/>
    <col min="14" max="14" width="14.7109375" customWidth="1"/>
  </cols>
  <sheetData>
    <row r="2" spans="2:12" ht="15.6" customHeight="1" x14ac:dyDescent="0.2">
      <c r="B2" s="246"/>
      <c r="C2" s="246"/>
      <c r="D2" s="246"/>
      <c r="E2" s="246"/>
      <c r="F2" s="246"/>
      <c r="G2" s="246"/>
      <c r="H2" s="246"/>
      <c r="I2" s="246"/>
      <c r="J2" s="246"/>
      <c r="K2" s="246"/>
      <c r="L2" s="246"/>
    </row>
    <row r="3" spans="2:12" ht="21" customHeight="1" x14ac:dyDescent="0.2">
      <c r="B3" s="247" t="s">
        <v>282</v>
      </c>
      <c r="C3" s="247"/>
      <c r="D3" s="247"/>
      <c r="E3" s="247"/>
      <c r="F3" s="247"/>
      <c r="G3" s="247"/>
      <c r="H3" s="247"/>
      <c r="I3" s="247"/>
      <c r="J3" s="247"/>
      <c r="K3" s="247"/>
      <c r="L3" s="247"/>
    </row>
    <row r="5" spans="2:12" ht="45" customHeight="1" thickBot="1" x14ac:dyDescent="0.25">
      <c r="B5" s="64" t="s">
        <v>50</v>
      </c>
      <c r="C5" s="65" t="s">
        <v>23</v>
      </c>
      <c r="D5" s="65" t="s">
        <v>31</v>
      </c>
      <c r="E5" s="65" t="s">
        <v>32</v>
      </c>
      <c r="F5" s="65" t="s">
        <v>20</v>
      </c>
      <c r="G5" s="65" t="s">
        <v>94</v>
      </c>
      <c r="H5" s="65" t="s">
        <v>54</v>
      </c>
      <c r="I5" s="65" t="s">
        <v>93</v>
      </c>
      <c r="J5" s="66" t="s">
        <v>125</v>
      </c>
      <c r="K5" s="65" t="s">
        <v>25</v>
      </c>
      <c r="L5" s="65" t="s">
        <v>78</v>
      </c>
    </row>
    <row r="6" spans="2:12" ht="40.15" customHeight="1" x14ac:dyDescent="0.2">
      <c r="B6" s="248" t="s">
        <v>123</v>
      </c>
      <c r="C6" s="240">
        <v>1</v>
      </c>
      <c r="D6" s="243" t="s">
        <v>61</v>
      </c>
      <c r="E6" s="243" t="s">
        <v>61</v>
      </c>
      <c r="F6" s="232" t="s">
        <v>0</v>
      </c>
      <c r="G6" s="67" t="s">
        <v>72</v>
      </c>
      <c r="H6" s="68">
        <v>20062731.359999999</v>
      </c>
      <c r="I6" s="68">
        <v>20062731.359999999</v>
      </c>
      <c r="J6" s="69">
        <f>+H6-I6</f>
        <v>0</v>
      </c>
      <c r="K6" s="70" t="s">
        <v>52</v>
      </c>
      <c r="L6" s="71" t="s">
        <v>62</v>
      </c>
    </row>
    <row r="7" spans="2:12" ht="73.5" customHeight="1" thickBot="1" x14ac:dyDescent="0.25">
      <c r="B7" s="248"/>
      <c r="C7" s="242"/>
      <c r="D7" s="245"/>
      <c r="E7" s="245"/>
      <c r="F7" s="233"/>
      <c r="G7" s="73" t="s">
        <v>77</v>
      </c>
      <c r="H7" s="74">
        <v>37622611</v>
      </c>
      <c r="I7" s="74">
        <v>37622611</v>
      </c>
      <c r="J7" s="75">
        <f t="shared" ref="J7:J69" si="0">+H7-I7</f>
        <v>0</v>
      </c>
      <c r="K7" s="72" t="s">
        <v>96</v>
      </c>
      <c r="L7" s="76" t="s">
        <v>103</v>
      </c>
    </row>
    <row r="8" spans="2:12" ht="63" customHeight="1" thickBot="1" x14ac:dyDescent="0.25">
      <c r="B8" s="248"/>
      <c r="C8" s="77">
        <v>2</v>
      </c>
      <c r="D8" s="78" t="s">
        <v>61</v>
      </c>
      <c r="E8" s="78" t="s">
        <v>61</v>
      </c>
      <c r="F8" s="79" t="s">
        <v>1</v>
      </c>
      <c r="G8" s="79" t="s">
        <v>95</v>
      </c>
      <c r="H8" s="80">
        <v>986076</v>
      </c>
      <c r="I8" s="80">
        <v>500000</v>
      </c>
      <c r="J8" s="81">
        <f>+H8-I8</f>
        <v>486076</v>
      </c>
      <c r="K8" s="82" t="s">
        <v>97</v>
      </c>
      <c r="L8" s="83" t="s">
        <v>104</v>
      </c>
    </row>
    <row r="9" spans="2:12" ht="57.75" customHeight="1" x14ac:dyDescent="0.2">
      <c r="B9" s="248"/>
      <c r="C9" s="240">
        <v>3</v>
      </c>
      <c r="D9" s="243">
        <v>180989</v>
      </c>
      <c r="E9" s="243" t="s">
        <v>40</v>
      </c>
      <c r="F9" s="232" t="s">
        <v>7</v>
      </c>
      <c r="G9" s="67" t="s">
        <v>95</v>
      </c>
      <c r="H9" s="68">
        <v>55937.77</v>
      </c>
      <c r="I9" s="68">
        <v>55937.77</v>
      </c>
      <c r="J9" s="69">
        <f t="shared" si="0"/>
        <v>0</v>
      </c>
      <c r="K9" s="70" t="s">
        <v>97</v>
      </c>
      <c r="L9" s="71" t="s">
        <v>86</v>
      </c>
    </row>
    <row r="10" spans="2:12" ht="31.15" customHeight="1" x14ac:dyDescent="0.2">
      <c r="B10" s="248"/>
      <c r="C10" s="241"/>
      <c r="D10" s="244"/>
      <c r="E10" s="244"/>
      <c r="F10" s="227"/>
      <c r="G10" s="86" t="s">
        <v>72</v>
      </c>
      <c r="H10" s="87">
        <v>139983.38</v>
      </c>
      <c r="I10" s="87">
        <v>70834.960000000006</v>
      </c>
      <c r="J10" s="88">
        <f t="shared" si="0"/>
        <v>69148.42</v>
      </c>
      <c r="K10" s="89" t="s">
        <v>80</v>
      </c>
      <c r="L10" s="224" t="s">
        <v>105</v>
      </c>
    </row>
    <row r="11" spans="2:12" ht="31.9" customHeight="1" thickBot="1" x14ac:dyDescent="0.25">
      <c r="B11" s="248"/>
      <c r="C11" s="242"/>
      <c r="D11" s="245"/>
      <c r="E11" s="245"/>
      <c r="F11" s="233"/>
      <c r="G11" s="73" t="s">
        <v>77</v>
      </c>
      <c r="H11" s="74">
        <v>742641.03</v>
      </c>
      <c r="I11" s="74">
        <v>0</v>
      </c>
      <c r="J11" s="88">
        <f t="shared" si="0"/>
        <v>742641.03</v>
      </c>
      <c r="K11" s="72" t="s">
        <v>80</v>
      </c>
      <c r="L11" s="225"/>
    </row>
    <row r="12" spans="2:12" ht="37.9" customHeight="1" x14ac:dyDescent="0.2">
      <c r="B12" s="248"/>
      <c r="C12" s="240">
        <v>4</v>
      </c>
      <c r="D12" s="243">
        <v>181085</v>
      </c>
      <c r="E12" s="243" t="s">
        <v>40</v>
      </c>
      <c r="F12" s="232" t="s">
        <v>28</v>
      </c>
      <c r="G12" s="67" t="s">
        <v>95</v>
      </c>
      <c r="H12" s="68">
        <v>31400</v>
      </c>
      <c r="I12" s="68">
        <v>0</v>
      </c>
      <c r="J12" s="69">
        <f t="shared" si="0"/>
        <v>31400</v>
      </c>
      <c r="K12" s="70" t="s">
        <v>98</v>
      </c>
      <c r="L12" s="228" t="s">
        <v>106</v>
      </c>
    </row>
    <row r="13" spans="2:12" ht="62.25" customHeight="1" thickBot="1" x14ac:dyDescent="0.25">
      <c r="B13" s="248"/>
      <c r="C13" s="242">
        <v>3</v>
      </c>
      <c r="D13" s="245">
        <v>180989</v>
      </c>
      <c r="E13" s="245" t="s">
        <v>40</v>
      </c>
      <c r="F13" s="233"/>
      <c r="G13" s="73" t="s">
        <v>77</v>
      </c>
      <c r="H13" s="74">
        <v>5526271.46</v>
      </c>
      <c r="I13" s="74">
        <v>2210508.5840000003</v>
      </c>
      <c r="J13" s="75">
        <f t="shared" si="0"/>
        <v>3315762.8759999997</v>
      </c>
      <c r="K13" s="90" t="s">
        <v>97</v>
      </c>
      <c r="L13" s="225"/>
    </row>
    <row r="14" spans="2:12" ht="48" customHeight="1" x14ac:dyDescent="0.2">
      <c r="B14" s="248"/>
      <c r="C14" s="240">
        <v>5</v>
      </c>
      <c r="D14" s="243">
        <v>1809209</v>
      </c>
      <c r="E14" s="243" t="s">
        <v>40</v>
      </c>
      <c r="F14" s="232" t="s">
        <v>29</v>
      </c>
      <c r="G14" s="67" t="s">
        <v>95</v>
      </c>
      <c r="H14" s="68">
        <v>31400</v>
      </c>
      <c r="I14" s="68">
        <v>0</v>
      </c>
      <c r="J14" s="69">
        <f t="shared" si="0"/>
        <v>31400</v>
      </c>
      <c r="K14" s="70" t="s">
        <v>98</v>
      </c>
      <c r="L14" s="228" t="s">
        <v>106</v>
      </c>
    </row>
    <row r="15" spans="2:12" ht="63.75" customHeight="1" thickBot="1" x14ac:dyDescent="0.25">
      <c r="B15" s="248"/>
      <c r="C15" s="242">
        <v>4</v>
      </c>
      <c r="D15" s="245">
        <v>1809209</v>
      </c>
      <c r="E15" s="245" t="s">
        <v>40</v>
      </c>
      <c r="F15" s="233"/>
      <c r="G15" s="73" t="s">
        <v>77</v>
      </c>
      <c r="H15" s="74">
        <v>1204125.5</v>
      </c>
      <c r="I15" s="74">
        <v>481650.2</v>
      </c>
      <c r="J15" s="75">
        <f t="shared" si="0"/>
        <v>722475.3</v>
      </c>
      <c r="K15" s="90" t="s">
        <v>97</v>
      </c>
      <c r="L15" s="225"/>
    </row>
    <row r="16" spans="2:12" ht="41.25" customHeight="1" x14ac:dyDescent="0.2">
      <c r="B16" s="248"/>
      <c r="C16" s="240">
        <v>6</v>
      </c>
      <c r="D16" s="243">
        <v>181094</v>
      </c>
      <c r="E16" s="243" t="s">
        <v>40</v>
      </c>
      <c r="F16" s="232" t="s">
        <v>30</v>
      </c>
      <c r="G16" s="67" t="s">
        <v>95</v>
      </c>
      <c r="H16" s="68">
        <v>31700</v>
      </c>
      <c r="I16" s="68">
        <v>0</v>
      </c>
      <c r="J16" s="69">
        <f t="shared" si="0"/>
        <v>31700</v>
      </c>
      <c r="K16" s="70" t="s">
        <v>98</v>
      </c>
      <c r="L16" s="228" t="s">
        <v>106</v>
      </c>
    </row>
    <row r="17" spans="2:14" ht="60.75" customHeight="1" thickBot="1" x14ac:dyDescent="0.25">
      <c r="B17" s="248"/>
      <c r="C17" s="242">
        <v>5</v>
      </c>
      <c r="D17" s="245">
        <v>181094</v>
      </c>
      <c r="E17" s="245" t="s">
        <v>40</v>
      </c>
      <c r="F17" s="233" t="s">
        <v>4</v>
      </c>
      <c r="G17" s="73" t="s">
        <v>77</v>
      </c>
      <c r="H17" s="74">
        <v>1342750</v>
      </c>
      <c r="I17" s="74">
        <v>537100</v>
      </c>
      <c r="J17" s="75">
        <f t="shared" si="0"/>
        <v>805650</v>
      </c>
      <c r="K17" s="90" t="s">
        <v>97</v>
      </c>
      <c r="L17" s="225"/>
    </row>
    <row r="18" spans="2:14" ht="63.6" customHeight="1" thickBot="1" x14ac:dyDescent="0.25">
      <c r="B18" s="248"/>
      <c r="C18" s="77">
        <v>7</v>
      </c>
      <c r="D18" s="78">
        <v>217257</v>
      </c>
      <c r="E18" s="78" t="s">
        <v>42</v>
      </c>
      <c r="F18" s="79" t="s">
        <v>8</v>
      </c>
      <c r="G18" s="79" t="s">
        <v>95</v>
      </c>
      <c r="H18" s="80">
        <v>158272.82</v>
      </c>
      <c r="I18" s="80">
        <v>0</v>
      </c>
      <c r="J18" s="81">
        <f t="shared" si="0"/>
        <v>158272.82</v>
      </c>
      <c r="K18" s="82" t="s">
        <v>26</v>
      </c>
      <c r="L18" s="83" t="s">
        <v>274</v>
      </c>
    </row>
    <row r="19" spans="2:14" ht="63" customHeight="1" thickBot="1" x14ac:dyDescent="0.25">
      <c r="B19" s="248"/>
      <c r="C19" s="77">
        <v>8</v>
      </c>
      <c r="D19" s="78">
        <v>211309</v>
      </c>
      <c r="E19" s="78" t="s">
        <v>41</v>
      </c>
      <c r="F19" s="79" t="s">
        <v>9</v>
      </c>
      <c r="G19" s="79" t="s">
        <v>95</v>
      </c>
      <c r="H19" s="80">
        <v>224143.1</v>
      </c>
      <c r="I19" s="80">
        <v>165000</v>
      </c>
      <c r="J19" s="81">
        <f t="shared" si="0"/>
        <v>59143.100000000006</v>
      </c>
      <c r="K19" s="82" t="s">
        <v>99</v>
      </c>
      <c r="L19" s="83" t="s">
        <v>107</v>
      </c>
    </row>
    <row r="20" spans="2:14" ht="63.75" customHeight="1" thickBot="1" x14ac:dyDescent="0.25">
      <c r="B20" s="248"/>
      <c r="C20" s="77">
        <v>9</v>
      </c>
      <c r="D20" s="78">
        <v>237720</v>
      </c>
      <c r="E20" s="78" t="s">
        <v>48</v>
      </c>
      <c r="F20" s="79" t="s">
        <v>10</v>
      </c>
      <c r="G20" s="79" t="s">
        <v>95</v>
      </c>
      <c r="H20" s="80">
        <v>304043.78999999998</v>
      </c>
      <c r="I20" s="80">
        <v>245036.49</v>
      </c>
      <c r="J20" s="81">
        <f t="shared" si="0"/>
        <v>59007.299999999988</v>
      </c>
      <c r="K20" s="82" t="s">
        <v>97</v>
      </c>
      <c r="L20" s="83" t="s">
        <v>108</v>
      </c>
    </row>
    <row r="21" spans="2:14" ht="62.25" customHeight="1" thickBot="1" x14ac:dyDescent="0.25">
      <c r="B21" s="248"/>
      <c r="C21" s="77">
        <v>10</v>
      </c>
      <c r="D21" s="78">
        <v>238552</v>
      </c>
      <c r="E21" s="78" t="s">
        <v>45</v>
      </c>
      <c r="F21" s="79" t="s">
        <v>12</v>
      </c>
      <c r="G21" s="79" t="s">
        <v>95</v>
      </c>
      <c r="H21" s="80">
        <v>220017.26</v>
      </c>
      <c r="I21" s="80">
        <v>165000</v>
      </c>
      <c r="J21" s="81">
        <f t="shared" si="0"/>
        <v>55017.260000000009</v>
      </c>
      <c r="K21" s="82" t="s">
        <v>97</v>
      </c>
      <c r="L21" s="83" t="s">
        <v>109</v>
      </c>
    </row>
    <row r="22" spans="2:14" ht="47.25" customHeight="1" x14ac:dyDescent="0.2">
      <c r="B22" s="248"/>
      <c r="C22" s="240">
        <v>11</v>
      </c>
      <c r="D22" s="243">
        <v>269832</v>
      </c>
      <c r="E22" s="243" t="s">
        <v>49</v>
      </c>
      <c r="F22" s="232" t="s">
        <v>11</v>
      </c>
      <c r="G22" s="67" t="s">
        <v>72</v>
      </c>
      <c r="H22" s="68">
        <v>1330082.0900000001</v>
      </c>
      <c r="I22" s="249">
        <v>1510047.5</v>
      </c>
      <c r="J22" s="256">
        <f>+H22+H23-I22</f>
        <v>2161436.9400000004</v>
      </c>
      <c r="K22" s="254" t="s">
        <v>100</v>
      </c>
      <c r="L22" s="252" t="s">
        <v>278</v>
      </c>
      <c r="N22">
        <f>+H22*0.4</f>
        <v>532032.83600000001</v>
      </c>
    </row>
    <row r="23" spans="2:14" ht="45.6" customHeight="1" thickBot="1" x14ac:dyDescent="0.25">
      <c r="B23" s="248"/>
      <c r="C23" s="242"/>
      <c r="D23" s="245"/>
      <c r="E23" s="245"/>
      <c r="F23" s="233"/>
      <c r="G23" s="73" t="s">
        <v>77</v>
      </c>
      <c r="H23" s="74">
        <v>2341402.35</v>
      </c>
      <c r="I23" s="251"/>
      <c r="J23" s="257"/>
      <c r="K23" s="255"/>
      <c r="L23" s="253"/>
      <c r="N23" s="27">
        <f>+I22-N22</f>
        <v>978014.66399999999</v>
      </c>
    </row>
    <row r="24" spans="2:14" ht="30.6" customHeight="1" x14ac:dyDescent="0.2">
      <c r="B24" s="248"/>
      <c r="C24" s="240">
        <v>12</v>
      </c>
      <c r="D24" s="243">
        <v>274698</v>
      </c>
      <c r="E24" s="243" t="s">
        <v>83</v>
      </c>
      <c r="F24" s="232" t="s">
        <v>51</v>
      </c>
      <c r="G24" s="67" t="s">
        <v>95</v>
      </c>
      <c r="H24" s="68">
        <v>30962</v>
      </c>
      <c r="I24" s="68">
        <v>0</v>
      </c>
      <c r="J24" s="69">
        <f t="shared" si="0"/>
        <v>30962</v>
      </c>
      <c r="K24" s="70" t="s">
        <v>88</v>
      </c>
      <c r="L24" s="228" t="s">
        <v>275</v>
      </c>
    </row>
    <row r="25" spans="2:14" ht="42.6" customHeight="1" x14ac:dyDescent="0.2">
      <c r="B25" s="248"/>
      <c r="C25" s="241"/>
      <c r="D25" s="244"/>
      <c r="E25" s="244"/>
      <c r="F25" s="227"/>
      <c r="G25" s="86" t="s">
        <v>72</v>
      </c>
      <c r="H25" s="87">
        <v>911156.6</v>
      </c>
      <c r="I25" s="87">
        <v>1680000</v>
      </c>
      <c r="J25" s="91">
        <f t="shared" si="0"/>
        <v>-768843.4</v>
      </c>
      <c r="K25" s="89" t="s">
        <v>101</v>
      </c>
      <c r="L25" s="224"/>
    </row>
    <row r="26" spans="2:14" ht="36.6" customHeight="1" thickBot="1" x14ac:dyDescent="0.25">
      <c r="B26" s="248"/>
      <c r="C26" s="242"/>
      <c r="D26" s="245"/>
      <c r="E26" s="245"/>
      <c r="F26" s="233"/>
      <c r="G26" s="73" t="s">
        <v>77</v>
      </c>
      <c r="H26" s="74">
        <v>8375698</v>
      </c>
      <c r="I26" s="74">
        <v>5220000</v>
      </c>
      <c r="J26" s="75">
        <f t="shared" si="0"/>
        <v>3155698</v>
      </c>
      <c r="K26" s="72" t="s">
        <v>26</v>
      </c>
      <c r="L26" s="225"/>
    </row>
    <row r="27" spans="2:14" ht="71.25" customHeight="1" thickBot="1" x14ac:dyDescent="0.25">
      <c r="B27" s="248"/>
      <c r="C27" s="77">
        <v>13</v>
      </c>
      <c r="D27" s="78">
        <v>273121</v>
      </c>
      <c r="E27" s="78" t="s">
        <v>82</v>
      </c>
      <c r="F27" s="79" t="s">
        <v>55</v>
      </c>
      <c r="G27" s="79" t="s">
        <v>95</v>
      </c>
      <c r="H27" s="80">
        <v>64664</v>
      </c>
      <c r="I27" s="80">
        <v>64664</v>
      </c>
      <c r="J27" s="81">
        <f t="shared" si="0"/>
        <v>0</v>
      </c>
      <c r="K27" s="82" t="s">
        <v>101</v>
      </c>
      <c r="L27" s="83" t="s">
        <v>91</v>
      </c>
    </row>
    <row r="28" spans="2:14" ht="47.25" customHeight="1" x14ac:dyDescent="0.2">
      <c r="B28" s="248"/>
      <c r="C28" s="240">
        <v>14</v>
      </c>
      <c r="D28" s="243">
        <v>273254</v>
      </c>
      <c r="E28" s="243" t="s">
        <v>82</v>
      </c>
      <c r="F28" s="232" t="s">
        <v>56</v>
      </c>
      <c r="G28" s="67" t="s">
        <v>95</v>
      </c>
      <c r="H28" s="68">
        <v>84530</v>
      </c>
      <c r="I28" s="68">
        <v>84530</v>
      </c>
      <c r="J28" s="69">
        <f t="shared" si="0"/>
        <v>0</v>
      </c>
      <c r="K28" s="70" t="s">
        <v>101</v>
      </c>
      <c r="L28" s="71" t="s">
        <v>91</v>
      </c>
    </row>
    <row r="29" spans="2:14" ht="30" customHeight="1" x14ac:dyDescent="0.2">
      <c r="B29" s="248"/>
      <c r="C29" s="241"/>
      <c r="D29" s="244"/>
      <c r="E29" s="244"/>
      <c r="F29" s="227"/>
      <c r="G29" s="86" t="s">
        <v>72</v>
      </c>
      <c r="H29" s="87">
        <v>138122</v>
      </c>
      <c r="I29" s="87">
        <v>0</v>
      </c>
      <c r="J29" s="88">
        <f t="shared" si="0"/>
        <v>138122</v>
      </c>
      <c r="K29" s="89" t="s">
        <v>80</v>
      </c>
      <c r="L29" s="224" t="s">
        <v>271</v>
      </c>
    </row>
    <row r="30" spans="2:14" ht="27" customHeight="1" thickBot="1" x14ac:dyDescent="0.25">
      <c r="B30" s="248"/>
      <c r="C30" s="242"/>
      <c r="D30" s="245"/>
      <c r="E30" s="245"/>
      <c r="F30" s="233"/>
      <c r="G30" s="73" t="s">
        <v>77</v>
      </c>
      <c r="H30" s="74">
        <v>887354</v>
      </c>
      <c r="I30" s="74">
        <v>0</v>
      </c>
      <c r="J30" s="75">
        <f t="shared" si="0"/>
        <v>887354</v>
      </c>
      <c r="K30" s="72" t="s">
        <v>80</v>
      </c>
      <c r="L30" s="225"/>
    </row>
    <row r="31" spans="2:14" ht="51" customHeight="1" thickBot="1" x14ac:dyDescent="0.25">
      <c r="B31" s="248"/>
      <c r="C31" s="77">
        <v>15</v>
      </c>
      <c r="D31" s="78">
        <v>273262</v>
      </c>
      <c r="E31" s="78" t="s">
        <v>84</v>
      </c>
      <c r="F31" s="79" t="s">
        <v>65</v>
      </c>
      <c r="G31" s="79" t="s">
        <v>77</v>
      </c>
      <c r="H31" s="80">
        <v>9523547</v>
      </c>
      <c r="I31" s="80">
        <v>1904709.4</v>
      </c>
      <c r="J31" s="81">
        <f t="shared" si="0"/>
        <v>7618837.5999999996</v>
      </c>
      <c r="K31" s="78" t="s">
        <v>26</v>
      </c>
      <c r="L31" s="83" t="s">
        <v>273</v>
      </c>
    </row>
    <row r="32" spans="2:14" ht="30" customHeight="1" x14ac:dyDescent="0.2">
      <c r="B32" s="248"/>
      <c r="C32" s="240">
        <v>16</v>
      </c>
      <c r="D32" s="243">
        <v>292317</v>
      </c>
      <c r="E32" s="243" t="s">
        <v>85</v>
      </c>
      <c r="F32" s="232" t="s">
        <v>60</v>
      </c>
      <c r="G32" s="67" t="s">
        <v>95</v>
      </c>
      <c r="H32" s="68">
        <v>229564</v>
      </c>
      <c r="I32" s="249">
        <v>22000000</v>
      </c>
      <c r="J32" s="237">
        <f>+H32+H33+H34-I32</f>
        <v>-4000000</v>
      </c>
      <c r="K32" s="229" t="s">
        <v>26</v>
      </c>
      <c r="L32" s="228" t="s">
        <v>276</v>
      </c>
    </row>
    <row r="33" spans="2:12" ht="30.6" customHeight="1" x14ac:dyDescent="0.2">
      <c r="B33" s="248"/>
      <c r="C33" s="241"/>
      <c r="D33" s="244"/>
      <c r="E33" s="244"/>
      <c r="F33" s="227"/>
      <c r="G33" s="86" t="s">
        <v>72</v>
      </c>
      <c r="H33" s="87">
        <v>7059782</v>
      </c>
      <c r="I33" s="250"/>
      <c r="J33" s="238"/>
      <c r="K33" s="230"/>
      <c r="L33" s="224"/>
    </row>
    <row r="34" spans="2:12" ht="25.15" customHeight="1" thickBot="1" x14ac:dyDescent="0.25">
      <c r="B34" s="248"/>
      <c r="C34" s="242"/>
      <c r="D34" s="245"/>
      <c r="E34" s="245"/>
      <c r="F34" s="233"/>
      <c r="G34" s="73" t="s">
        <v>77</v>
      </c>
      <c r="H34" s="74">
        <v>10710654</v>
      </c>
      <c r="I34" s="251"/>
      <c r="J34" s="239"/>
      <c r="K34" s="231"/>
      <c r="L34" s="225"/>
    </row>
    <row r="35" spans="2:12" ht="66" customHeight="1" thickBot="1" x14ac:dyDescent="0.25">
      <c r="B35" s="248"/>
      <c r="C35" s="77">
        <v>17</v>
      </c>
      <c r="D35" s="78">
        <v>226479</v>
      </c>
      <c r="E35" s="78" t="s">
        <v>53</v>
      </c>
      <c r="F35" s="79" t="s">
        <v>5</v>
      </c>
      <c r="G35" s="79" t="s">
        <v>77</v>
      </c>
      <c r="H35" s="80">
        <v>4451945.5</v>
      </c>
      <c r="I35" s="80">
        <v>4451945.5</v>
      </c>
      <c r="J35" s="81">
        <f t="shared" si="0"/>
        <v>0</v>
      </c>
      <c r="K35" s="82" t="s">
        <v>97</v>
      </c>
      <c r="L35" s="92" t="s">
        <v>66</v>
      </c>
    </row>
    <row r="36" spans="2:12" ht="99" customHeight="1" thickBot="1" x14ac:dyDescent="0.25">
      <c r="B36" s="248"/>
      <c r="C36" s="77">
        <v>18</v>
      </c>
      <c r="D36" s="78">
        <v>273773</v>
      </c>
      <c r="E36" s="78" t="s">
        <v>45</v>
      </c>
      <c r="F36" s="79" t="s">
        <v>6</v>
      </c>
      <c r="G36" s="79" t="s">
        <v>77</v>
      </c>
      <c r="H36" s="80">
        <v>8365692</v>
      </c>
      <c r="I36" s="80">
        <v>0</v>
      </c>
      <c r="J36" s="81">
        <f t="shared" si="0"/>
        <v>8365692</v>
      </c>
      <c r="K36" s="82" t="s">
        <v>102</v>
      </c>
      <c r="L36" s="92" t="s">
        <v>279</v>
      </c>
    </row>
    <row r="37" spans="2:12" ht="34.9" customHeight="1" x14ac:dyDescent="0.2">
      <c r="B37" s="234" t="s">
        <v>124</v>
      </c>
      <c r="C37" s="240">
        <v>1</v>
      </c>
      <c r="D37" s="243"/>
      <c r="E37" s="243"/>
      <c r="F37" s="232" t="s">
        <v>3</v>
      </c>
      <c r="G37" s="67" t="s">
        <v>95</v>
      </c>
      <c r="H37" s="93">
        <v>16923.28</v>
      </c>
      <c r="I37" s="93">
        <v>0</v>
      </c>
      <c r="J37" s="69">
        <f t="shared" si="0"/>
        <v>16923.28</v>
      </c>
      <c r="K37" s="70" t="s">
        <v>79</v>
      </c>
      <c r="L37" s="228" t="s">
        <v>110</v>
      </c>
    </row>
    <row r="38" spans="2:12" ht="31.15" customHeight="1" thickBot="1" x14ac:dyDescent="0.25">
      <c r="B38" s="234"/>
      <c r="C38" s="242"/>
      <c r="D38" s="245"/>
      <c r="E38" s="245"/>
      <c r="F38" s="233"/>
      <c r="G38" s="73" t="s">
        <v>72</v>
      </c>
      <c r="H38" s="94">
        <v>293806.98</v>
      </c>
      <c r="I38" s="94">
        <v>493595.73</v>
      </c>
      <c r="J38" s="95">
        <f t="shared" si="0"/>
        <v>-199788.75</v>
      </c>
      <c r="K38" s="90" t="s">
        <v>52</v>
      </c>
      <c r="L38" s="225"/>
    </row>
    <row r="39" spans="2:12" ht="36.6" customHeight="1" x14ac:dyDescent="0.2">
      <c r="B39" s="234"/>
      <c r="C39" s="240">
        <v>2</v>
      </c>
      <c r="D39" s="243">
        <v>274896</v>
      </c>
      <c r="E39" s="243" t="s">
        <v>44</v>
      </c>
      <c r="F39" s="232" t="s">
        <v>13</v>
      </c>
      <c r="G39" s="67" t="s">
        <v>95</v>
      </c>
      <c r="H39" s="68">
        <v>33404.28</v>
      </c>
      <c r="I39" s="68">
        <v>60000</v>
      </c>
      <c r="J39" s="96">
        <f t="shared" si="0"/>
        <v>-26595.72</v>
      </c>
      <c r="K39" s="70" t="s">
        <v>52</v>
      </c>
      <c r="L39" s="71" t="s">
        <v>268</v>
      </c>
    </row>
    <row r="40" spans="2:12" ht="33" customHeight="1" x14ac:dyDescent="0.2">
      <c r="B40" s="234"/>
      <c r="C40" s="241"/>
      <c r="D40" s="244"/>
      <c r="E40" s="244"/>
      <c r="F40" s="227"/>
      <c r="G40" s="86" t="s">
        <v>72</v>
      </c>
      <c r="H40" s="87">
        <v>162899.29</v>
      </c>
      <c r="I40" s="87">
        <v>85735.06</v>
      </c>
      <c r="J40" s="88">
        <f t="shared" si="0"/>
        <v>77164.23000000001</v>
      </c>
      <c r="K40" s="89" t="s">
        <v>80</v>
      </c>
      <c r="L40" s="224" t="s">
        <v>105</v>
      </c>
    </row>
    <row r="41" spans="2:12" ht="30" customHeight="1" thickBot="1" x14ac:dyDescent="0.25">
      <c r="B41" s="234"/>
      <c r="C41" s="242"/>
      <c r="D41" s="245"/>
      <c r="E41" s="245"/>
      <c r="F41" s="233"/>
      <c r="G41" s="73" t="s">
        <v>77</v>
      </c>
      <c r="H41" s="74">
        <v>45122.55</v>
      </c>
      <c r="I41" s="74">
        <v>30081.7</v>
      </c>
      <c r="J41" s="75">
        <f t="shared" si="0"/>
        <v>15040.850000000002</v>
      </c>
      <c r="K41" s="72" t="s">
        <v>80</v>
      </c>
      <c r="L41" s="225"/>
    </row>
    <row r="42" spans="2:12" ht="46.15" customHeight="1" thickBot="1" x14ac:dyDescent="0.25">
      <c r="B42" s="234"/>
      <c r="C42" s="77">
        <v>3</v>
      </c>
      <c r="D42" s="78">
        <v>178250</v>
      </c>
      <c r="E42" s="78" t="s">
        <v>67</v>
      </c>
      <c r="F42" s="79" t="s">
        <v>57</v>
      </c>
      <c r="G42" s="79" t="s">
        <v>95</v>
      </c>
      <c r="H42" s="80">
        <v>30725.23</v>
      </c>
      <c r="I42" s="80">
        <v>0</v>
      </c>
      <c r="J42" s="81">
        <f t="shared" si="0"/>
        <v>30725.23</v>
      </c>
      <c r="K42" s="82" t="s">
        <v>52</v>
      </c>
      <c r="L42" s="83" t="s">
        <v>92</v>
      </c>
    </row>
    <row r="43" spans="2:12" ht="49.9" customHeight="1" x14ac:dyDescent="0.2">
      <c r="B43" s="234"/>
      <c r="C43" s="240">
        <v>4</v>
      </c>
      <c r="D43" s="243">
        <v>180675</v>
      </c>
      <c r="E43" s="243" t="s">
        <v>35</v>
      </c>
      <c r="F43" s="232" t="s">
        <v>14</v>
      </c>
      <c r="G43" s="67" t="s">
        <v>95</v>
      </c>
      <c r="H43" s="68">
        <v>0</v>
      </c>
      <c r="I43" s="68">
        <v>80000</v>
      </c>
      <c r="J43" s="96">
        <f t="shared" si="0"/>
        <v>-80000</v>
      </c>
      <c r="K43" s="70" t="s">
        <v>101</v>
      </c>
      <c r="L43" s="71" t="s">
        <v>111</v>
      </c>
    </row>
    <row r="44" spans="2:12" ht="30.6" customHeight="1" x14ac:dyDescent="0.2">
      <c r="B44" s="234"/>
      <c r="C44" s="241"/>
      <c r="D44" s="244"/>
      <c r="E44" s="244"/>
      <c r="F44" s="227"/>
      <c r="G44" s="86" t="s">
        <v>72</v>
      </c>
      <c r="H44" s="87">
        <v>752839</v>
      </c>
      <c r="I44" s="87">
        <v>150567.79999999999</v>
      </c>
      <c r="J44" s="88">
        <f t="shared" si="0"/>
        <v>602271.19999999995</v>
      </c>
      <c r="K44" s="89" t="s">
        <v>80</v>
      </c>
      <c r="L44" s="224" t="s">
        <v>105</v>
      </c>
    </row>
    <row r="45" spans="2:12" ht="27" customHeight="1" thickBot="1" x14ac:dyDescent="0.25">
      <c r="B45" s="234"/>
      <c r="C45" s="242"/>
      <c r="D45" s="245"/>
      <c r="E45" s="245"/>
      <c r="F45" s="233"/>
      <c r="G45" s="73" t="s">
        <v>77</v>
      </c>
      <c r="H45" s="74">
        <v>259931</v>
      </c>
      <c r="I45" s="74">
        <v>51986.2</v>
      </c>
      <c r="J45" s="75">
        <f t="shared" si="0"/>
        <v>207944.8</v>
      </c>
      <c r="K45" s="72" t="s">
        <v>80</v>
      </c>
      <c r="L45" s="225"/>
    </row>
    <row r="46" spans="2:12" ht="40.5" customHeight="1" x14ac:dyDescent="0.2">
      <c r="B46" s="234"/>
      <c r="C46" s="240">
        <v>5</v>
      </c>
      <c r="D46" s="243">
        <v>180636</v>
      </c>
      <c r="E46" s="243" t="s">
        <v>68</v>
      </c>
      <c r="F46" s="232" t="s">
        <v>59</v>
      </c>
      <c r="G46" s="67" t="s">
        <v>95</v>
      </c>
      <c r="H46" s="68">
        <v>0</v>
      </c>
      <c r="I46" s="68">
        <v>20000</v>
      </c>
      <c r="J46" s="96">
        <f t="shared" si="0"/>
        <v>-20000</v>
      </c>
      <c r="K46" s="70" t="s">
        <v>26</v>
      </c>
      <c r="L46" s="71" t="s">
        <v>112</v>
      </c>
    </row>
    <row r="47" spans="2:12" ht="29.45" customHeight="1" x14ac:dyDescent="0.2">
      <c r="B47" s="234"/>
      <c r="C47" s="241"/>
      <c r="D47" s="244"/>
      <c r="E47" s="244"/>
      <c r="F47" s="227"/>
      <c r="G47" s="86" t="s">
        <v>72</v>
      </c>
      <c r="H47" s="87">
        <v>565261.09</v>
      </c>
      <c r="I47" s="87">
        <v>113052.21799999999</v>
      </c>
      <c r="J47" s="88">
        <f t="shared" si="0"/>
        <v>452208.87199999997</v>
      </c>
      <c r="K47" s="89" t="s">
        <v>80</v>
      </c>
      <c r="L47" s="224" t="s">
        <v>105</v>
      </c>
    </row>
    <row r="48" spans="2:12" ht="33" customHeight="1" thickBot="1" x14ac:dyDescent="0.25">
      <c r="B48" s="234"/>
      <c r="C48" s="242"/>
      <c r="D48" s="245"/>
      <c r="E48" s="245"/>
      <c r="F48" s="233"/>
      <c r="G48" s="73" t="s">
        <v>77</v>
      </c>
      <c r="H48" s="74">
        <v>408170</v>
      </c>
      <c r="I48" s="74">
        <v>81634</v>
      </c>
      <c r="J48" s="75">
        <f t="shared" si="0"/>
        <v>326536</v>
      </c>
      <c r="K48" s="72" t="s">
        <v>80</v>
      </c>
      <c r="L48" s="225"/>
    </row>
    <row r="49" spans="2:12" ht="25.9" customHeight="1" x14ac:dyDescent="0.2">
      <c r="B49" s="234"/>
      <c r="C49" s="240">
        <v>6</v>
      </c>
      <c r="D49" s="243">
        <v>182387</v>
      </c>
      <c r="E49" s="243" t="s">
        <v>34</v>
      </c>
      <c r="F49" s="232" t="s">
        <v>24</v>
      </c>
      <c r="G49" s="67" t="s">
        <v>72</v>
      </c>
      <c r="H49" s="93">
        <v>609383.4</v>
      </c>
      <c r="I49" s="93">
        <v>304691.7</v>
      </c>
      <c r="J49" s="69">
        <f t="shared" si="0"/>
        <v>304691.7</v>
      </c>
      <c r="K49" s="70" t="s">
        <v>26</v>
      </c>
      <c r="L49" s="228" t="s">
        <v>269</v>
      </c>
    </row>
    <row r="50" spans="2:12" ht="24.6" customHeight="1" thickBot="1" x14ac:dyDescent="0.25">
      <c r="B50" s="234"/>
      <c r="C50" s="242"/>
      <c r="D50" s="245"/>
      <c r="E50" s="245"/>
      <c r="F50" s="233"/>
      <c r="G50" s="73" t="s">
        <v>77</v>
      </c>
      <c r="H50" s="94">
        <v>355505</v>
      </c>
      <c r="I50" s="74">
        <v>177152.5</v>
      </c>
      <c r="J50" s="75">
        <f t="shared" si="0"/>
        <v>178352.5</v>
      </c>
      <c r="K50" s="90" t="s">
        <v>26</v>
      </c>
      <c r="L50" s="225"/>
    </row>
    <row r="51" spans="2:12" ht="58.9" customHeight="1" x14ac:dyDescent="0.2">
      <c r="B51" s="234"/>
      <c r="C51" s="240">
        <v>7</v>
      </c>
      <c r="D51" s="243">
        <v>206674</v>
      </c>
      <c r="E51" s="243" t="s">
        <v>36</v>
      </c>
      <c r="F51" s="232" t="s">
        <v>33</v>
      </c>
      <c r="G51" s="67" t="s">
        <v>95</v>
      </c>
      <c r="H51" s="68">
        <v>0</v>
      </c>
      <c r="I51" s="68">
        <v>0</v>
      </c>
      <c r="J51" s="69">
        <f t="shared" si="0"/>
        <v>0</v>
      </c>
      <c r="K51" s="70" t="s">
        <v>52</v>
      </c>
      <c r="L51" s="71" t="s">
        <v>270</v>
      </c>
    </row>
    <row r="52" spans="2:12" ht="26.45" customHeight="1" x14ac:dyDescent="0.2">
      <c r="B52" s="234"/>
      <c r="C52" s="241"/>
      <c r="D52" s="244"/>
      <c r="E52" s="244"/>
      <c r="F52" s="227"/>
      <c r="G52" s="86" t="s">
        <v>72</v>
      </c>
      <c r="H52" s="87">
        <v>871085.88</v>
      </c>
      <c r="I52" s="87">
        <v>0</v>
      </c>
      <c r="J52" s="88">
        <f t="shared" si="0"/>
        <v>871085.88</v>
      </c>
      <c r="K52" s="89" t="s">
        <v>80</v>
      </c>
      <c r="L52" s="224" t="s">
        <v>271</v>
      </c>
    </row>
    <row r="53" spans="2:12" ht="27" customHeight="1" thickBot="1" x14ac:dyDescent="0.25">
      <c r="B53" s="234"/>
      <c r="C53" s="242"/>
      <c r="D53" s="245"/>
      <c r="E53" s="245"/>
      <c r="F53" s="233"/>
      <c r="G53" s="73" t="s">
        <v>77</v>
      </c>
      <c r="H53" s="74">
        <v>233817.3</v>
      </c>
      <c r="I53" s="74">
        <v>0</v>
      </c>
      <c r="J53" s="75">
        <f t="shared" si="0"/>
        <v>233817.3</v>
      </c>
      <c r="K53" s="72" t="s">
        <v>80</v>
      </c>
      <c r="L53" s="225"/>
    </row>
    <row r="54" spans="2:12" ht="35.450000000000003" customHeight="1" x14ac:dyDescent="0.2">
      <c r="B54" s="234"/>
      <c r="C54" s="240">
        <v>8</v>
      </c>
      <c r="D54" s="243">
        <v>214353</v>
      </c>
      <c r="E54" s="243" t="s">
        <v>39</v>
      </c>
      <c r="F54" s="232" t="s">
        <v>16</v>
      </c>
      <c r="G54" s="67" t="s">
        <v>95</v>
      </c>
      <c r="H54" s="68">
        <v>14712.3</v>
      </c>
      <c r="I54" s="68">
        <v>70000</v>
      </c>
      <c r="J54" s="96">
        <f t="shared" si="0"/>
        <v>-55287.7</v>
      </c>
      <c r="K54" s="70" t="s">
        <v>52</v>
      </c>
      <c r="L54" s="71" t="s">
        <v>87</v>
      </c>
    </row>
    <row r="55" spans="2:12" ht="31.15" customHeight="1" x14ac:dyDescent="0.2">
      <c r="B55" s="234"/>
      <c r="C55" s="241"/>
      <c r="D55" s="244"/>
      <c r="E55" s="244"/>
      <c r="F55" s="227"/>
      <c r="G55" s="86" t="s">
        <v>72</v>
      </c>
      <c r="H55" s="87">
        <v>450124</v>
      </c>
      <c r="I55" s="87">
        <v>0</v>
      </c>
      <c r="J55" s="88">
        <f t="shared" si="0"/>
        <v>450124</v>
      </c>
      <c r="K55" s="89" t="s">
        <v>80</v>
      </c>
      <c r="L55" s="224" t="s">
        <v>271</v>
      </c>
    </row>
    <row r="56" spans="2:12" ht="33.6" customHeight="1" thickBot="1" x14ac:dyDescent="0.25">
      <c r="B56" s="234"/>
      <c r="C56" s="242"/>
      <c r="D56" s="245"/>
      <c r="E56" s="245"/>
      <c r="F56" s="233"/>
      <c r="G56" s="73" t="s">
        <v>77</v>
      </c>
      <c r="H56" s="74">
        <v>176863.5</v>
      </c>
      <c r="I56" s="74">
        <v>0</v>
      </c>
      <c r="J56" s="88">
        <f t="shared" si="0"/>
        <v>176863.5</v>
      </c>
      <c r="K56" s="72" t="s">
        <v>80</v>
      </c>
      <c r="L56" s="225"/>
    </row>
    <row r="57" spans="2:12" ht="53.25" customHeight="1" x14ac:dyDescent="0.2">
      <c r="B57" s="234"/>
      <c r="C57" s="240">
        <v>9</v>
      </c>
      <c r="D57" s="243">
        <v>214671</v>
      </c>
      <c r="E57" s="243" t="s">
        <v>38</v>
      </c>
      <c r="F57" s="232" t="s">
        <v>15</v>
      </c>
      <c r="G57" s="67" t="s">
        <v>95</v>
      </c>
      <c r="H57" s="68">
        <v>0</v>
      </c>
      <c r="I57" s="68">
        <v>0</v>
      </c>
      <c r="J57" s="69">
        <f t="shared" si="0"/>
        <v>0</v>
      </c>
      <c r="K57" s="70" t="s">
        <v>52</v>
      </c>
      <c r="L57" s="71" t="s">
        <v>272</v>
      </c>
    </row>
    <row r="58" spans="2:12" ht="30.6" customHeight="1" x14ac:dyDescent="0.2">
      <c r="B58" s="234"/>
      <c r="C58" s="241"/>
      <c r="D58" s="244"/>
      <c r="E58" s="244"/>
      <c r="F58" s="227"/>
      <c r="G58" s="86" t="s">
        <v>72</v>
      </c>
      <c r="H58" s="87">
        <v>981340.33</v>
      </c>
      <c r="I58" s="87">
        <v>196268.06599999999</v>
      </c>
      <c r="J58" s="88">
        <f t="shared" si="0"/>
        <v>785072.26399999997</v>
      </c>
      <c r="K58" s="89" t="s">
        <v>80</v>
      </c>
      <c r="L58" s="224" t="s">
        <v>105</v>
      </c>
    </row>
    <row r="59" spans="2:12" ht="31.9" customHeight="1" thickBot="1" x14ac:dyDescent="0.25">
      <c r="B59" s="234"/>
      <c r="C59" s="242"/>
      <c r="D59" s="245"/>
      <c r="E59" s="245"/>
      <c r="F59" s="233"/>
      <c r="G59" s="73" t="s">
        <v>77</v>
      </c>
      <c r="H59" s="74">
        <v>47901.16</v>
      </c>
      <c r="I59" s="74">
        <v>9580.2320000000018</v>
      </c>
      <c r="J59" s="75">
        <f t="shared" si="0"/>
        <v>38320.928</v>
      </c>
      <c r="K59" s="72" t="s">
        <v>80</v>
      </c>
      <c r="L59" s="225"/>
    </row>
    <row r="60" spans="2:12" ht="45.6" customHeight="1" x14ac:dyDescent="0.2">
      <c r="B60" s="234"/>
      <c r="C60" s="240">
        <v>10</v>
      </c>
      <c r="D60" s="243">
        <v>216096</v>
      </c>
      <c r="E60" s="243" t="s">
        <v>37</v>
      </c>
      <c r="F60" s="232" t="s">
        <v>27</v>
      </c>
      <c r="G60" s="67" t="s">
        <v>95</v>
      </c>
      <c r="H60" s="68">
        <v>0</v>
      </c>
      <c r="I60" s="68">
        <v>65213.88</v>
      </c>
      <c r="J60" s="96">
        <f t="shared" si="0"/>
        <v>-65213.88</v>
      </c>
      <c r="K60" s="70" t="s">
        <v>79</v>
      </c>
      <c r="L60" s="71" t="s">
        <v>89</v>
      </c>
    </row>
    <row r="61" spans="2:12" ht="30.6" customHeight="1" x14ac:dyDescent="0.2">
      <c r="B61" s="234"/>
      <c r="C61" s="241"/>
      <c r="D61" s="244"/>
      <c r="E61" s="244"/>
      <c r="F61" s="227"/>
      <c r="G61" s="86" t="s">
        <v>72</v>
      </c>
      <c r="H61" s="87">
        <v>692781.71</v>
      </c>
      <c r="I61" s="87">
        <v>138556.342</v>
      </c>
      <c r="J61" s="88">
        <f t="shared" si="0"/>
        <v>554225.36800000002</v>
      </c>
      <c r="K61" s="89" t="s">
        <v>80</v>
      </c>
      <c r="L61" s="224" t="s">
        <v>113</v>
      </c>
    </row>
    <row r="62" spans="2:12" ht="31.15" customHeight="1" thickBot="1" x14ac:dyDescent="0.25">
      <c r="B62" s="234"/>
      <c r="C62" s="242"/>
      <c r="D62" s="245"/>
      <c r="E62" s="245"/>
      <c r="F62" s="233"/>
      <c r="G62" s="73" t="s">
        <v>77</v>
      </c>
      <c r="H62" s="74">
        <v>243577.8</v>
      </c>
      <c r="I62" s="74">
        <v>48715.56</v>
      </c>
      <c r="J62" s="75">
        <f t="shared" si="0"/>
        <v>194862.24</v>
      </c>
      <c r="K62" s="72" t="s">
        <v>80</v>
      </c>
      <c r="L62" s="225"/>
    </row>
    <row r="63" spans="2:12" ht="41.45" customHeight="1" x14ac:dyDescent="0.2">
      <c r="B63" s="234"/>
      <c r="C63" s="240">
        <v>11</v>
      </c>
      <c r="D63" s="243">
        <v>226585</v>
      </c>
      <c r="E63" s="243" t="s">
        <v>43</v>
      </c>
      <c r="F63" s="232" t="s">
        <v>17</v>
      </c>
      <c r="G63" s="67" t="s">
        <v>95</v>
      </c>
      <c r="H63" s="68">
        <v>19541.52</v>
      </c>
      <c r="I63" s="68">
        <v>70000</v>
      </c>
      <c r="J63" s="96">
        <f t="shared" si="0"/>
        <v>-50458.479999999996</v>
      </c>
      <c r="K63" s="70" t="s">
        <v>101</v>
      </c>
      <c r="L63" s="71" t="s">
        <v>114</v>
      </c>
    </row>
    <row r="64" spans="2:12" ht="28.15" customHeight="1" x14ac:dyDescent="0.2">
      <c r="B64" s="234"/>
      <c r="C64" s="241"/>
      <c r="D64" s="244"/>
      <c r="E64" s="244"/>
      <c r="F64" s="227"/>
      <c r="G64" s="86" t="s">
        <v>72</v>
      </c>
      <c r="H64" s="87">
        <v>745563.05</v>
      </c>
      <c r="I64" s="87">
        <v>0</v>
      </c>
      <c r="J64" s="88">
        <f t="shared" si="0"/>
        <v>745563.05</v>
      </c>
      <c r="K64" s="89" t="s">
        <v>80</v>
      </c>
      <c r="L64" s="224" t="s">
        <v>271</v>
      </c>
    </row>
    <row r="65" spans="2:12" ht="33.6" customHeight="1" thickBot="1" x14ac:dyDescent="0.25">
      <c r="B65" s="234"/>
      <c r="C65" s="242"/>
      <c r="D65" s="245"/>
      <c r="E65" s="245"/>
      <c r="F65" s="233"/>
      <c r="G65" s="73" t="s">
        <v>77</v>
      </c>
      <c r="H65" s="74">
        <v>21992.36</v>
      </c>
      <c r="I65" s="74">
        <v>0</v>
      </c>
      <c r="J65" s="75">
        <f t="shared" si="0"/>
        <v>21992.36</v>
      </c>
      <c r="K65" s="72" t="s">
        <v>80</v>
      </c>
      <c r="L65" s="225"/>
    </row>
    <row r="66" spans="2:12" ht="67.5" customHeight="1" thickBot="1" x14ac:dyDescent="0.25">
      <c r="B66" s="234"/>
      <c r="C66" s="77">
        <v>12</v>
      </c>
      <c r="D66" s="78">
        <v>254293</v>
      </c>
      <c r="E66" s="78" t="s">
        <v>46</v>
      </c>
      <c r="F66" s="79" t="s">
        <v>18</v>
      </c>
      <c r="G66" s="79" t="s">
        <v>72</v>
      </c>
      <c r="H66" s="80">
        <v>129090.8</v>
      </c>
      <c r="I66" s="80">
        <v>707724.19</v>
      </c>
      <c r="J66" s="97">
        <f t="shared" si="0"/>
        <v>-578633.3899999999</v>
      </c>
      <c r="K66" s="82" t="s">
        <v>97</v>
      </c>
      <c r="L66" s="98" t="s">
        <v>115</v>
      </c>
    </row>
    <row r="67" spans="2:12" ht="66.75" customHeight="1" thickBot="1" x14ac:dyDescent="0.25">
      <c r="B67" s="234"/>
      <c r="C67" s="77">
        <v>13</v>
      </c>
      <c r="D67" s="78">
        <v>275282</v>
      </c>
      <c r="E67" s="78" t="s">
        <v>45</v>
      </c>
      <c r="F67" s="79" t="s">
        <v>19</v>
      </c>
      <c r="G67" s="79" t="s">
        <v>72</v>
      </c>
      <c r="H67" s="80">
        <v>59641.49</v>
      </c>
      <c r="I67" s="80">
        <v>298207.44</v>
      </c>
      <c r="J67" s="97">
        <f t="shared" si="0"/>
        <v>-238565.95</v>
      </c>
      <c r="K67" s="82" t="s">
        <v>63</v>
      </c>
      <c r="L67" s="83" t="s">
        <v>116</v>
      </c>
    </row>
    <row r="68" spans="2:12" ht="86.45" customHeight="1" thickBot="1" x14ac:dyDescent="0.25">
      <c r="B68" s="234"/>
      <c r="C68" s="77">
        <v>14</v>
      </c>
      <c r="D68" s="78">
        <v>274551</v>
      </c>
      <c r="E68" s="78" t="s">
        <v>47</v>
      </c>
      <c r="F68" s="79" t="s">
        <v>2</v>
      </c>
      <c r="G68" s="79" t="s">
        <v>77</v>
      </c>
      <c r="H68" s="80">
        <v>222880</v>
      </c>
      <c r="I68" s="80">
        <v>219934</v>
      </c>
      <c r="J68" s="81">
        <f t="shared" si="0"/>
        <v>2946</v>
      </c>
      <c r="K68" s="78" t="s">
        <v>81</v>
      </c>
      <c r="L68" s="83" t="s">
        <v>117</v>
      </c>
    </row>
    <row r="69" spans="2:12" s="16" customFormat="1" ht="39.75" customHeight="1" x14ac:dyDescent="0.2">
      <c r="B69" s="235"/>
      <c r="C69" s="236"/>
      <c r="D69" s="236"/>
      <c r="E69" s="236"/>
      <c r="F69" s="226" t="s">
        <v>21</v>
      </c>
      <c r="G69" s="99" t="s">
        <v>95</v>
      </c>
      <c r="H69" s="100">
        <v>90000</v>
      </c>
      <c r="I69" s="100">
        <v>90000</v>
      </c>
      <c r="J69" s="101">
        <f t="shared" si="0"/>
        <v>0</v>
      </c>
      <c r="K69" s="102" t="s">
        <v>61</v>
      </c>
      <c r="L69" s="103" t="s">
        <v>120</v>
      </c>
    </row>
    <row r="70" spans="2:12" s="16" customFormat="1" ht="35.450000000000003" customHeight="1" x14ac:dyDescent="0.2">
      <c r="B70" s="235"/>
      <c r="C70" s="235"/>
      <c r="D70" s="235"/>
      <c r="E70" s="235"/>
      <c r="F70" s="227"/>
      <c r="G70" s="86" t="s">
        <v>72</v>
      </c>
      <c r="H70" s="87">
        <v>3482871.99</v>
      </c>
      <c r="I70" s="87">
        <v>3482871.99</v>
      </c>
      <c r="J70" s="88">
        <f>+H70-I70</f>
        <v>0</v>
      </c>
      <c r="K70" s="89" t="s">
        <v>61</v>
      </c>
      <c r="L70" s="104" t="s">
        <v>118</v>
      </c>
    </row>
    <row r="71" spans="2:12" ht="84" customHeight="1" x14ac:dyDescent="0.2">
      <c r="B71" s="235"/>
      <c r="C71" s="235"/>
      <c r="D71" s="235"/>
      <c r="E71" s="235"/>
      <c r="F71" s="227"/>
      <c r="G71" s="86" t="s">
        <v>77</v>
      </c>
      <c r="H71" s="87">
        <v>14309029.550000001</v>
      </c>
      <c r="I71" s="87">
        <v>15960588.26</v>
      </c>
      <c r="J71" s="91">
        <f>+H71-I71</f>
        <v>-1651558.709999999</v>
      </c>
      <c r="K71" s="84" t="s">
        <v>61</v>
      </c>
      <c r="L71" s="85" t="s">
        <v>119</v>
      </c>
    </row>
    <row r="72" spans="2:12" ht="46.15" customHeight="1" x14ac:dyDescent="0.2">
      <c r="B72" s="235"/>
      <c r="C72" s="235"/>
      <c r="D72" s="235"/>
      <c r="E72" s="235"/>
      <c r="F72" s="85" t="s">
        <v>121</v>
      </c>
      <c r="G72" s="86" t="s">
        <v>122</v>
      </c>
      <c r="H72" s="87">
        <v>8167479.4100000001</v>
      </c>
      <c r="I72" s="87">
        <f>+Formulacion!F53</f>
        <v>5499684.5600000005</v>
      </c>
      <c r="J72" s="88">
        <f>+H72-I72</f>
        <v>2667794.8499999996</v>
      </c>
      <c r="K72" s="84" t="s">
        <v>61</v>
      </c>
      <c r="L72" s="85" t="s">
        <v>61</v>
      </c>
    </row>
    <row r="73" spans="2:12" s="16" customFormat="1" ht="21.75" customHeight="1" x14ac:dyDescent="0.2">
      <c r="B73" s="235"/>
      <c r="C73" s="235"/>
      <c r="D73" s="235"/>
      <c r="E73" s="235"/>
      <c r="F73" s="61" t="s">
        <v>22</v>
      </c>
      <c r="G73" s="61"/>
      <c r="H73" s="105">
        <f>SUM(H6:H72)</f>
        <v>157683525.25999999</v>
      </c>
      <c r="I73" s="105">
        <f>SUM(I6:I72)</f>
        <v>127538148.192</v>
      </c>
      <c r="J73" s="106">
        <f>SUM(J6:J72)</f>
        <v>30145377.068000004</v>
      </c>
      <c r="K73" s="89"/>
      <c r="L73" s="104"/>
    </row>
    <row r="74" spans="2:12" x14ac:dyDescent="0.2">
      <c r="H74" s="110"/>
    </row>
    <row r="75" spans="2:12" ht="20.45" customHeight="1" x14ac:dyDescent="0.2">
      <c r="F75" s="113"/>
      <c r="H75" s="110"/>
      <c r="J75" s="50">
        <v>18472238.670000002</v>
      </c>
      <c r="L75" s="49" t="s">
        <v>277</v>
      </c>
    </row>
    <row r="76" spans="2:12" ht="35.450000000000003" customHeight="1" x14ac:dyDescent="0.2">
      <c r="F76" s="113"/>
      <c r="H76" s="110"/>
      <c r="J76" s="50">
        <v>1673138.4</v>
      </c>
      <c r="L76" s="49" t="s">
        <v>281</v>
      </c>
    </row>
    <row r="78" spans="2:12" ht="22.15" customHeight="1" x14ac:dyDescent="0.2">
      <c r="J78" s="114">
        <f>+J73-J75-J76</f>
        <v>9999999.9980000015</v>
      </c>
      <c r="L78" s="49" t="s">
        <v>280</v>
      </c>
    </row>
  </sheetData>
  <mergeCells count="106">
    <mergeCell ref="C24:C26"/>
    <mergeCell ref="D24:D26"/>
    <mergeCell ref="E24:E26"/>
    <mergeCell ref="F24:F26"/>
    <mergeCell ref="I22:I23"/>
    <mergeCell ref="L14:L15"/>
    <mergeCell ref="C14:C15"/>
    <mergeCell ref="D14:D15"/>
    <mergeCell ref="E14:E15"/>
    <mergeCell ref="F14:F15"/>
    <mergeCell ref="C16:C17"/>
    <mergeCell ref="D16:D17"/>
    <mergeCell ref="L10:L11"/>
    <mergeCell ref="E9:E11"/>
    <mergeCell ref="F9:F11"/>
    <mergeCell ref="L12:L13"/>
    <mergeCell ref="D9:D11"/>
    <mergeCell ref="C9:C11"/>
    <mergeCell ref="C12:C13"/>
    <mergeCell ref="K22:K23"/>
    <mergeCell ref="C22:C23"/>
    <mergeCell ref="D22:D23"/>
    <mergeCell ref="E22:E23"/>
    <mergeCell ref="F22:F23"/>
    <mergeCell ref="J22:J23"/>
    <mergeCell ref="B2:L2"/>
    <mergeCell ref="B3:L3"/>
    <mergeCell ref="C6:C7"/>
    <mergeCell ref="D6:D7"/>
    <mergeCell ref="E6:E7"/>
    <mergeCell ref="F6:F7"/>
    <mergeCell ref="B6:B36"/>
    <mergeCell ref="D12:D13"/>
    <mergeCell ref="E12:E13"/>
    <mergeCell ref="F12:F13"/>
    <mergeCell ref="C32:C34"/>
    <mergeCell ref="D32:D34"/>
    <mergeCell ref="E32:E34"/>
    <mergeCell ref="F32:F34"/>
    <mergeCell ref="C28:C30"/>
    <mergeCell ref="D28:D30"/>
    <mergeCell ref="E28:E30"/>
    <mergeCell ref="F28:F30"/>
    <mergeCell ref="I32:I34"/>
    <mergeCell ref="L16:L17"/>
    <mergeCell ref="L22:L23"/>
    <mergeCell ref="L24:L26"/>
    <mergeCell ref="F16:F17"/>
    <mergeCell ref="E16:E17"/>
    <mergeCell ref="D37:D38"/>
    <mergeCell ref="E37:E38"/>
    <mergeCell ref="F37:F38"/>
    <mergeCell ref="D51:D53"/>
    <mergeCell ref="F51:F53"/>
    <mergeCell ref="C51:C53"/>
    <mergeCell ref="D43:D45"/>
    <mergeCell ref="E43:E45"/>
    <mergeCell ref="C39:C41"/>
    <mergeCell ref="E39:E41"/>
    <mergeCell ref="F39:F41"/>
    <mergeCell ref="C49:C50"/>
    <mergeCell ref="D49:D50"/>
    <mergeCell ref="E49:E50"/>
    <mergeCell ref="F49:F50"/>
    <mergeCell ref="C43:C45"/>
    <mergeCell ref="D39:D41"/>
    <mergeCell ref="B37:B68"/>
    <mergeCell ref="B69:E73"/>
    <mergeCell ref="J32:J34"/>
    <mergeCell ref="C57:C59"/>
    <mergeCell ref="D57:D59"/>
    <mergeCell ref="E57:E59"/>
    <mergeCell ref="F60:F62"/>
    <mergeCell ref="C37:C38"/>
    <mergeCell ref="F57:F59"/>
    <mergeCell ref="E51:E53"/>
    <mergeCell ref="C63:C65"/>
    <mergeCell ref="D63:D65"/>
    <mergeCell ref="E63:E65"/>
    <mergeCell ref="F63:F65"/>
    <mergeCell ref="C60:C62"/>
    <mergeCell ref="D60:D62"/>
    <mergeCell ref="E60:E62"/>
    <mergeCell ref="C54:C56"/>
    <mergeCell ref="D54:D56"/>
    <mergeCell ref="E54:E56"/>
    <mergeCell ref="F54:F56"/>
    <mergeCell ref="C46:C48"/>
    <mergeCell ref="D46:D48"/>
    <mergeCell ref="E46:E48"/>
    <mergeCell ref="L58:L59"/>
    <mergeCell ref="L44:L45"/>
    <mergeCell ref="L29:L30"/>
    <mergeCell ref="L64:L65"/>
    <mergeCell ref="F69:F71"/>
    <mergeCell ref="L52:L53"/>
    <mergeCell ref="L55:L56"/>
    <mergeCell ref="L32:L34"/>
    <mergeCell ref="L37:L38"/>
    <mergeCell ref="L61:L62"/>
    <mergeCell ref="K32:K34"/>
    <mergeCell ref="F43:F45"/>
    <mergeCell ref="F46:F48"/>
    <mergeCell ref="L47:L48"/>
    <mergeCell ref="L49:L50"/>
    <mergeCell ref="L40:L41"/>
  </mergeCells>
  <phoneticPr fontId="11" type="noConversion"/>
  <pageMargins left="0.28000000000000003" right="0.22" top="0.61" bottom="0.7" header="0" footer="0"/>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Hoja1</vt:lpstr>
      <vt:lpstr>Formulacion</vt:lpstr>
      <vt:lpstr>RESUMEN</vt:lpstr>
      <vt:lpstr>Transparencia</vt:lpstr>
      <vt:lpstr>PROYECTOS</vt:lpstr>
      <vt:lpstr>Transparencia!Área_de_impresión</vt:lpstr>
      <vt:lpstr>Transparencia!Títulos_a_imprimir</vt:lpstr>
    </vt:vector>
  </TitlesOfParts>
  <Company>EsSalud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lourdes.ramirez</dc:creator>
  <cp:lastModifiedBy>Figueroa Matias Luis Renato</cp:lastModifiedBy>
  <cp:lastPrinted>2018-10-15T20:34:20Z</cp:lastPrinted>
  <dcterms:created xsi:type="dcterms:W3CDTF">2015-02-11T22:58:53Z</dcterms:created>
  <dcterms:modified xsi:type="dcterms:W3CDTF">2019-07-16T01:24:06Z</dcterms:modified>
</cp:coreProperties>
</file>